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.abbaszade\Documents\Hesabatlar\"/>
    </mc:Choice>
  </mc:AlternateContent>
  <xr:revisionPtr revIDLastSave="0" documentId="8_{2CF29B71-36F9-4017-8D52-7F46551B76F4}" xr6:coauthVersionLast="41" xr6:coauthVersionMax="41" xr10:uidLastSave="{00000000-0000-0000-0000-000000000000}"/>
  <bookViews>
    <workbookView xWindow="-120" yWindow="-120" windowWidth="29040" windowHeight="15840" xr2:uid="{A89FF12E-B47E-41EC-AF6D-E55BC7BF1E57}"/>
  </bookViews>
  <sheets>
    <sheet name="Forma1S" sheetId="1" r:id="rId1"/>
    <sheet name="Forma2S_I" sheetId="2" r:id="rId2"/>
  </sheets>
  <externalReferences>
    <externalReference r:id="rId3"/>
    <externalReference r:id="rId4"/>
  </externalReferences>
  <definedNames>
    <definedName name="_xlnm._FilterDatabase" localSheetId="0" hidden="1">Forma1S!$A$9:$I$57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30" i="2" l="1"/>
  <c r="E28" i="2"/>
  <c r="E25" i="2"/>
  <c r="E21" i="2"/>
  <c r="E15" i="2"/>
  <c r="E14" i="2"/>
  <c r="E10" i="2" s="1"/>
  <c r="E12" i="2"/>
  <c r="E11" i="2"/>
  <c r="H113" i="1"/>
  <c r="H114" i="1" s="1"/>
  <c r="I108" i="1"/>
  <c r="I113" i="1" s="1"/>
  <c r="I114" i="1" s="1"/>
  <c r="H108" i="1"/>
  <c r="I101" i="1"/>
  <c r="H101" i="1"/>
  <c r="I91" i="1"/>
  <c r="I96" i="1" s="1"/>
  <c r="H91" i="1"/>
  <c r="I88" i="1"/>
  <c r="H88" i="1"/>
  <c r="I81" i="1"/>
  <c r="H81" i="1"/>
  <c r="H96" i="1" s="1"/>
  <c r="I74" i="1"/>
  <c r="H74" i="1"/>
  <c r="H68" i="1"/>
  <c r="H67" i="1" s="1"/>
  <c r="H72" i="1" s="1"/>
  <c r="I51" i="1"/>
  <c r="H51" i="1"/>
  <c r="I48" i="1"/>
  <c r="H48" i="1"/>
  <c r="I44" i="1"/>
  <c r="H44" i="1"/>
  <c r="I40" i="1"/>
  <c r="I38" i="1" s="1"/>
  <c r="H38" i="1"/>
  <c r="I29" i="1"/>
  <c r="H29" i="1"/>
  <c r="I27" i="1"/>
  <c r="H27" i="1"/>
  <c r="H56" i="1" s="1"/>
  <c r="H57" i="1" s="1"/>
  <c r="I18" i="1"/>
  <c r="I17" i="1"/>
  <c r="I24" i="1" s="1"/>
  <c r="H17" i="1"/>
  <c r="H24" i="1" s="1"/>
  <c r="H116" i="1" l="1"/>
  <c r="I115" i="1"/>
  <c r="H115" i="1"/>
  <c r="I56" i="1"/>
  <c r="I57" i="1" s="1"/>
  <c r="I116" i="1" s="1"/>
  <c r="E19" i="2"/>
  <c r="E31" i="2" s="1"/>
  <c r="E33" i="2" s="1"/>
  <c r="E35" i="2" s="1"/>
  <c r="I68" i="1" s="1"/>
  <c r="I67" i="1" s="1"/>
  <c r="I72" i="1" s="1"/>
</calcChain>
</file>

<file path=xl/sharedStrings.xml><?xml version="1.0" encoding="utf-8"?>
<sst xmlns="http://schemas.openxmlformats.org/spreadsheetml/2006/main" count="283" uniqueCount="245">
  <si>
    <t>Forma № 1S</t>
  </si>
  <si>
    <t xml:space="preserve">Azərbaycan Respublikasının                          Maliyyə Nazirliyinin                                              5 dekabr 2008-ci il                                                İ-125 №-li əmri ilə təsdiq edilmişdir. 
</t>
  </si>
  <si>
    <t>SIĞORTAÇININ (TƏKRARSIĞORTAÇININ) və HÜQUQİ ŞƏXS SIĞORTA BROKERİNİN MÜHASİBAT BALANSI (rüblük və illik)</t>
  </si>
  <si>
    <t>Sığortaçının (təkrarsığortaçının ) və ya sığorta brokerinin adı: "Xalq Həyat" ASC</t>
  </si>
  <si>
    <t>Hesabat dövrü  yanvar-mart 2019-cu il</t>
  </si>
  <si>
    <t>manatla</t>
  </si>
  <si>
    <t xml:space="preserve">A K T İ V L Ə R </t>
  </si>
  <si>
    <t>Sətr kodu</t>
  </si>
  <si>
    <t>İlin əvvəlinə</t>
  </si>
  <si>
    <t>Hesabat dövrünün sonuna</t>
  </si>
  <si>
    <t>I .UZUNMÜDDƏTLİ AKTİVLƏR</t>
  </si>
  <si>
    <t>A1</t>
  </si>
  <si>
    <t>Əsas vəsaitlər</t>
  </si>
  <si>
    <t>A2</t>
  </si>
  <si>
    <t>Torpaq, tikili və avadanlıqlarla bağlı məsrəflərin kapitallaşdırılması</t>
  </si>
  <si>
    <t>A3</t>
  </si>
  <si>
    <t>Daşınmaz əmlaka investisiyalar</t>
  </si>
  <si>
    <t>A4</t>
  </si>
  <si>
    <t>Qeyri-maddi aktivlər</t>
  </si>
  <si>
    <t>A5</t>
  </si>
  <si>
    <t>Təxirə salınmış vergi aktivləri</t>
  </si>
  <si>
    <t>A6</t>
  </si>
  <si>
    <t>Uzunmüddətli debitor borcları</t>
  </si>
  <si>
    <t>A7</t>
  </si>
  <si>
    <t>Uzunmüddətli maliyyə aktivləri:</t>
  </si>
  <si>
    <t>A8</t>
  </si>
  <si>
    <t xml:space="preserve">               dövlət qiymətli kağızları</t>
  </si>
  <si>
    <t>A9</t>
  </si>
  <si>
    <t xml:space="preserve">               qeyri-dövlət qiymətli kağızları</t>
  </si>
  <si>
    <t>A10</t>
  </si>
  <si>
    <t xml:space="preserve">               sair maliyyə aktivləri</t>
  </si>
  <si>
    <t>A11</t>
  </si>
  <si>
    <t>İştrak payı metodu ilə uçota alınmış investisiyalar</t>
  </si>
  <si>
    <t>A12</t>
  </si>
  <si>
    <t>Təsisçi və ya səhmdarlarla hesablaşmalar</t>
  </si>
  <si>
    <t>A13</t>
  </si>
  <si>
    <t>Sair aktivlər</t>
  </si>
  <si>
    <t>B1</t>
  </si>
  <si>
    <t>Cəmi uzunmüddətli aktivlər</t>
  </si>
  <si>
    <t>II . QISAMÜDDƏTLİ AKTİVLƏR</t>
  </si>
  <si>
    <t>C1</t>
  </si>
  <si>
    <t>Ehtiyatlar</t>
  </si>
  <si>
    <t>C2</t>
  </si>
  <si>
    <t>Debitor borcları:</t>
  </si>
  <si>
    <t>C3</t>
  </si>
  <si>
    <t xml:space="preserve">               birbaşa sığorta üzrə</t>
  </si>
  <si>
    <t>C4</t>
  </si>
  <si>
    <t xml:space="preserve">               təkrarsığorta əməliyyatları üzrə :</t>
  </si>
  <si>
    <t>C5</t>
  </si>
  <si>
    <t xml:space="preserve">                 - təkrarsığortaçı üzrə</t>
  </si>
  <si>
    <t>C6</t>
  </si>
  <si>
    <t xml:space="preserve">                 - təkrarsığortalı üzrə </t>
  </si>
  <si>
    <t>C7</t>
  </si>
  <si>
    <t xml:space="preserve">               asılı təşkilatlar üzrə</t>
  </si>
  <si>
    <t>C8</t>
  </si>
  <si>
    <t xml:space="preserve">               büdcə üzrə </t>
  </si>
  <si>
    <t>C9</t>
  </si>
  <si>
    <t xml:space="preserve">               iddia tələbləri üzrə </t>
  </si>
  <si>
    <t>C10</t>
  </si>
  <si>
    <t xml:space="preserve">               işçi heyəti üzrə </t>
  </si>
  <si>
    <t>C11</t>
  </si>
  <si>
    <t xml:space="preserve">               sığortalılara verilən borclar üzrə</t>
  </si>
  <si>
    <t>C12</t>
  </si>
  <si>
    <t xml:space="preserve">               sair debitorlar</t>
  </si>
  <si>
    <t>C13</t>
  </si>
  <si>
    <t>Pul vəsaitləri  və onların ekvivalentləri:</t>
  </si>
  <si>
    <t>C14</t>
  </si>
  <si>
    <t xml:space="preserve">                     kassa </t>
  </si>
  <si>
    <t>C15</t>
  </si>
  <si>
    <t xml:space="preserve">                     hesablaşma hesabı </t>
  </si>
  <si>
    <t>C16</t>
  </si>
  <si>
    <t xml:space="preserve">                     valyuta hesabı </t>
  </si>
  <si>
    <t>C17</t>
  </si>
  <si>
    <t xml:space="preserve">                     depozit hesablar </t>
  </si>
  <si>
    <t>C18</t>
  </si>
  <si>
    <t xml:space="preserve">                     sair pul vəsaitləri </t>
  </si>
  <si>
    <t>C19</t>
  </si>
  <si>
    <t>Qısamüddətli maliyyə aktivləri:</t>
  </si>
  <si>
    <t>C20</t>
  </si>
  <si>
    <t xml:space="preserve">                     dövlət qiymətli kağızları</t>
  </si>
  <si>
    <t>C21</t>
  </si>
  <si>
    <t xml:space="preserve">                     qeyri-dövlət qiymətli kağızları</t>
  </si>
  <si>
    <t>C22</t>
  </si>
  <si>
    <t xml:space="preserve">                     sair maliyyə aktivləri</t>
  </si>
  <si>
    <t>C23</t>
  </si>
  <si>
    <t>Sığorta ehtiyatlarında təkrarsığortaçıların payı:</t>
  </si>
  <si>
    <t>C24</t>
  </si>
  <si>
    <t xml:space="preserve">                      həyat sığortası sahəsi üzrə</t>
  </si>
  <si>
    <t>C25</t>
  </si>
  <si>
    <t xml:space="preserve">                      qeyri-həyat sığortası sahəsi üzrə</t>
  </si>
  <si>
    <t>C26</t>
  </si>
  <si>
    <t>Sair qısamüddətli aktivlər:</t>
  </si>
  <si>
    <t>C27</t>
  </si>
  <si>
    <t xml:space="preserve">                      gələcək hesabat dövrlərinin xərcləri</t>
  </si>
  <si>
    <t>C28</t>
  </si>
  <si>
    <t xml:space="preserve">                      verilmiş  avanslar</t>
  </si>
  <si>
    <t>C29</t>
  </si>
  <si>
    <t xml:space="preserve">                      təhtəl hesablar</t>
  </si>
  <si>
    <t>C30</t>
  </si>
  <si>
    <t>D1</t>
  </si>
  <si>
    <t>Cəmi qısamüddətli aktivlər</t>
  </si>
  <si>
    <t>E1</t>
  </si>
  <si>
    <t>CƏMİ AKTİVLƏR</t>
  </si>
  <si>
    <t>K A P İ TA L  VƏ    Ö H D Ə L İ K L Ə R</t>
  </si>
  <si>
    <t>I . KAPİTAL</t>
  </si>
  <si>
    <t>F1</t>
  </si>
  <si>
    <t xml:space="preserve">Ödənilmiş nominal (nizamnamə) kapitalı </t>
  </si>
  <si>
    <t>F2</t>
  </si>
  <si>
    <t>Emissiya gəliri</t>
  </si>
  <si>
    <t>F3</t>
  </si>
  <si>
    <t>Geri alınmış kapital (səhmlər)</t>
  </si>
  <si>
    <t>F4</t>
  </si>
  <si>
    <t>Kapital ehtiyatları:</t>
  </si>
  <si>
    <t>F5</t>
  </si>
  <si>
    <t xml:space="preserve">              yenidən qiymətləndirilmə üzrə ehtiyat</t>
  </si>
  <si>
    <t>F6</t>
  </si>
  <si>
    <t xml:space="preserve">              digər kapital ehtiyatları</t>
  </si>
  <si>
    <t>F7</t>
  </si>
  <si>
    <t>Bölüşdürülməmiş mənfəət (ödənilməmiş zərər)</t>
  </si>
  <si>
    <t>F8</t>
  </si>
  <si>
    <t xml:space="preserve">              Hesabat dövründə xalis mənfəət (zərər)</t>
  </si>
  <si>
    <t>F9</t>
  </si>
  <si>
    <t xml:space="preserve">              Mühasibat uçotu siyasətində dəyişikliklərlə bağlı
              mənfəət (zərər) üzrə düzəlişlər</t>
  </si>
  <si>
    <t>F10</t>
  </si>
  <si>
    <t xml:space="preserve">              Keçmiş illər üzrə bölüşdürülməmiş mənfəət
              (ödənilməmiş zərər)</t>
  </si>
  <si>
    <t>F11</t>
  </si>
  <si>
    <t xml:space="preserve">              Elan edilmiş dividendlər</t>
  </si>
  <si>
    <t>G1</t>
  </si>
  <si>
    <t>Cəmi kapital</t>
  </si>
  <si>
    <t>II. UZUNMÜDDƏTLİ ÖHDƏLİKLƏR</t>
  </si>
  <si>
    <t>H1</t>
  </si>
  <si>
    <t>Sığorta ehtiyatları:</t>
  </si>
  <si>
    <t>H2</t>
  </si>
  <si>
    <t xml:space="preserve">               Həyat sığortası sahəsi üzrə :</t>
  </si>
  <si>
    <t>H3</t>
  </si>
  <si>
    <t xml:space="preserve">               Qeyri-həyat sığortası sahəsi üzrə: </t>
  </si>
  <si>
    <t>H4</t>
  </si>
  <si>
    <t xml:space="preserve">Qarşısıalınma tədbirləri fondu </t>
  </si>
  <si>
    <t>H5</t>
  </si>
  <si>
    <t>Uzunmüddətli faiz xərcləri yaradan öhdəliklər</t>
  </si>
  <si>
    <t>H6</t>
  </si>
  <si>
    <t>Uzunmüddətli qiymətləndirilmiş öhdəliklər</t>
  </si>
  <si>
    <t>H7</t>
  </si>
  <si>
    <t>Təxirəsalınmış vergi öhdəlikləri</t>
  </si>
  <si>
    <t>H8</t>
  </si>
  <si>
    <t>Kreditor borcları :</t>
  </si>
  <si>
    <t>H9</t>
  </si>
  <si>
    <t xml:space="preserve">                  əməyin ödənilməsi üzrə </t>
  </si>
  <si>
    <t>H10</t>
  </si>
  <si>
    <t xml:space="preserve">                  büdcə üzrə</t>
  </si>
  <si>
    <t>H11</t>
  </si>
  <si>
    <t xml:space="preserve">                  sosial sığorta və təminat üzrə </t>
  </si>
  <si>
    <t>H12</t>
  </si>
  <si>
    <t xml:space="preserve">                  digər məcburi ödənişlər üzrə </t>
  </si>
  <si>
    <t>H13</t>
  </si>
  <si>
    <t xml:space="preserve">                  asılı təşkilatlar üzrə</t>
  </si>
  <si>
    <t>H14</t>
  </si>
  <si>
    <t xml:space="preserve">                  sair kreditorlar</t>
  </si>
  <si>
    <t>H15</t>
  </si>
  <si>
    <t>Sair uzunmüddətli öhdəliklər:</t>
  </si>
  <si>
    <t>H16</t>
  </si>
  <si>
    <t xml:space="preserve">                  gələcək hesabat dövrünün gəlirləri</t>
  </si>
  <si>
    <t>H17</t>
  </si>
  <si>
    <t xml:space="preserve">                  alınmış avanslar</t>
  </si>
  <si>
    <t>H18</t>
  </si>
  <si>
    <t>Təkrarsığorta əməliyyatları üzrə öhdəliklər:</t>
  </si>
  <si>
    <t>H19</t>
  </si>
  <si>
    <t xml:space="preserve">                  təkrarsığortaçı üzrə</t>
  </si>
  <si>
    <t>H20</t>
  </si>
  <si>
    <t xml:space="preserve">                  təkrarsığortalı üzrə </t>
  </si>
  <si>
    <t>H21</t>
  </si>
  <si>
    <t>H22</t>
  </si>
  <si>
    <t>Sair öhdəliklər</t>
  </si>
  <si>
    <t>I1</t>
  </si>
  <si>
    <t>Cəmi uzunmüddətli öhdəliklər</t>
  </si>
  <si>
    <t>III . QISAMÜDDƏTLİ ÖHDƏLİKLƏR</t>
  </si>
  <si>
    <t>J1</t>
  </si>
  <si>
    <t>Qısamüddətli faiz xərcləri yaradan öhdəliklər</t>
  </si>
  <si>
    <t>J2</t>
  </si>
  <si>
    <t>Qısamüddətli qiymətləndirilmiş öhdəliklər</t>
  </si>
  <si>
    <t>J3</t>
  </si>
  <si>
    <t>Vergi və sair məcburi ödənişlər üzrə öhdəliklər</t>
  </si>
  <si>
    <t>J4</t>
  </si>
  <si>
    <t>Kreditor borcları:</t>
  </si>
  <si>
    <t>J5</t>
  </si>
  <si>
    <t>J6</t>
  </si>
  <si>
    <t>J7</t>
  </si>
  <si>
    <t>J8</t>
  </si>
  <si>
    <t>J9</t>
  </si>
  <si>
    <t>J10</t>
  </si>
  <si>
    <t>J11</t>
  </si>
  <si>
    <t>Sair qısamüddətli öhdəliklər:</t>
  </si>
  <si>
    <t>J12</t>
  </si>
  <si>
    <t>J13</t>
  </si>
  <si>
    <t>J14</t>
  </si>
  <si>
    <t>J15</t>
  </si>
  <si>
    <t>K1</t>
  </si>
  <si>
    <t>Cəmi qısamüddətli öhdəliklər</t>
  </si>
  <si>
    <t>L1</t>
  </si>
  <si>
    <t>CƏMİ ÖHDƏLİKLƏR</t>
  </si>
  <si>
    <t>M1</t>
  </si>
  <si>
    <t>CƏMİ KAPİTAL VƏ ÖHDƏLİKLƏR</t>
  </si>
  <si>
    <t>N1</t>
  </si>
  <si>
    <t>Qeyd : Ödənilməsinə zəmanət verilmiş məbləğlərin cəmi*</t>
  </si>
  <si>
    <t>* Bu sətrlər üzrə məlumatlar balansa daxil edilmir.</t>
  </si>
  <si>
    <t>Rəhbər</t>
  </si>
  <si>
    <t>M.Y.</t>
  </si>
  <si>
    <t>Baş mühasib</t>
  </si>
  <si>
    <t>Forma № 2S</t>
  </si>
  <si>
    <t xml:space="preserve">Azərbaycan Respublikasının                          Maliyyə Nazirliyinin                                              5 dekabr 2008-ci il                                                İ-125 №-li əmri ilə təsdiq edilmişdir. </t>
  </si>
  <si>
    <t>SIĞORTAÇININ (TƏKRARSIĞORTAÇININ) və HÜQUQİ ŞƏXS SIĞORTA BROKERİNİN MƏNFƏƏT və ZƏRƏRİ HAQQINDA HESABAT (rüblük və illik)</t>
  </si>
  <si>
    <t>Sığortaçının (təkrarsığortaçının) və ya sığorta brokerinin adı:  "Xalq Həyat" ASC</t>
  </si>
  <si>
    <t xml:space="preserve"> ilin əvvəlindən artan yekunla</t>
  </si>
  <si>
    <t>Gəlirlər</t>
  </si>
  <si>
    <t>Məbləğ</t>
  </si>
  <si>
    <t>Əsas əməliyyat gəliri:</t>
  </si>
  <si>
    <t xml:space="preserve">                            birbaşa sığorta üzrə sığorta haqları</t>
  </si>
  <si>
    <t xml:space="preserve">                            təkrarsığorta üzrə təkrarsığorta haqları</t>
  </si>
  <si>
    <t xml:space="preserve">                             sığorta ödənişlərində təkrarsığortaçıların payı üzrə </t>
  </si>
  <si>
    <t xml:space="preserve">                             təkrarsığortaya verilmiş müqavilələr üzrə komissyon
                             muzdlar üzrə</t>
  </si>
  <si>
    <t>Xalis sığorta ehtiyatlarının dəyişməsi (müsbət və ya mənfi)</t>
  </si>
  <si>
    <t xml:space="preserve">İnvestisiya gəlirləri üzrə </t>
  </si>
  <si>
    <t>Subroqasiya gəlirləri</t>
  </si>
  <si>
    <t xml:space="preserve">Sair gəlirlər </t>
  </si>
  <si>
    <t>CƏMİ  GƏLİRLƏR</t>
  </si>
  <si>
    <t>Xərclər</t>
  </si>
  <si>
    <t>Əsas əməliyyat xərcləri:</t>
  </si>
  <si>
    <t xml:space="preserve">                             sığorta ödənişləri və sığorta məbləğləri üzrə</t>
  </si>
  <si>
    <t xml:space="preserve">                             qaytarılan sığorta haqları üzrə</t>
  </si>
  <si>
    <t xml:space="preserve">                             tənzimləmə xərcləri</t>
  </si>
  <si>
    <t xml:space="preserve">                             təkrarsığortaya verilmiş sığorta haqları üzrə</t>
  </si>
  <si>
    <t xml:space="preserve">                             qarşısıalınma tədbirləri fonduna ayırmalar üzrə</t>
  </si>
  <si>
    <t xml:space="preserve">                             sığorta fəaliyyəti üzrə sair xərclər </t>
  </si>
  <si>
    <t xml:space="preserve">İşlərin aparılması xərcləri </t>
  </si>
  <si>
    <t>Sair xərclər</t>
  </si>
  <si>
    <t>CƏMİ  XƏRCLƏR</t>
  </si>
  <si>
    <t>Maliyyə mənfəəti (zərəri)</t>
  </si>
  <si>
    <t>E2</t>
  </si>
  <si>
    <t>Mənfəətin nizamnamə kapitalına yönəldilən hissəsi</t>
  </si>
  <si>
    <t>E3</t>
  </si>
  <si>
    <t>Vergiqoyulmadan əvvəl mənfəət (zərər)</t>
  </si>
  <si>
    <t>E4</t>
  </si>
  <si>
    <t>Mənfəət vergisi</t>
  </si>
  <si>
    <t>E5</t>
  </si>
  <si>
    <t>Hesabat dövründə xalis mənfəət (zərər)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</si>
</sst>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₽_-;\-* #,##0.00\ _₽_-;_-* &quot;-&quot;??\ _₽_-;_-@_-"/>
    <numFmt numFmtId="164" formatCode="_-* #,##0.00_р_._-;\-* #,##0.00_р_._-;_-* &quot;-&quot;??_р_._-;_-@_-"/>
    <numFmt numFmtId="165" formatCode="_-* #,##0.00_-;\-* #,##0.00_-;_-* &quot;-&quot;??_-;_-@_-"/>
  </numFmts>
  <fonts count="2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Arial"/>
      <family val="2"/>
      <charset val="204"/>
    </font>
    <font>
      <b/>
      <sz val="14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Arial"/>
      <family val="2"/>
      <charset val="204"/>
    </font>
    <font>
      <b/>
      <sz val="8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indexed="8"/>
      <name val="Arial"/>
      <family val="2"/>
      <charset val="204"/>
    </font>
    <font>
      <sz val="12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color indexed="8"/>
      <name val="Arial"/>
      <family val="2"/>
      <charset val="204"/>
    </font>
    <font>
      <b/>
      <sz val="10"/>
      <name val="Times New Roman"/>
      <family val="1"/>
    </font>
    <font>
      <b/>
      <i/>
      <sz val="8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14996795556505021"/>
      </bottom>
      <diagonal/>
    </border>
    <border>
      <left/>
      <right/>
      <top style="thin">
        <color indexed="64"/>
      </top>
      <bottom style="thin">
        <color theme="0" tint="-0.14996795556505021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14996795556505021"/>
      </bottom>
      <diagonal/>
    </border>
    <border>
      <left style="thin">
        <color indexed="64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/>
      <top style="thin">
        <color theme="0" tint="-0.14996795556505021"/>
      </top>
      <bottom style="thin">
        <color indexed="64"/>
      </bottom>
      <diagonal/>
    </border>
    <border>
      <left/>
      <right/>
      <top style="thin">
        <color theme="0" tint="-0.14996795556505021"/>
      </top>
      <bottom style="thin">
        <color indexed="64"/>
      </bottom>
      <diagonal/>
    </border>
    <border>
      <left/>
      <right style="thin">
        <color indexed="64"/>
      </right>
      <top style="thin">
        <color theme="0" tint="-0.1499679555650502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4" fontId="7" fillId="0" borderId="0" applyFont="0" applyFill="0" applyBorder="0" applyAlignment="0" applyProtection="0"/>
  </cellStyleXfs>
  <cellXfs count="200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2" fontId="6" fillId="0" borderId="0" xfId="2" applyNumberFormat="1" applyFont="1" applyAlignment="1">
      <alignment horizontal="center" vertical="center" wrapText="1"/>
    </xf>
    <xf numFmtId="2" fontId="8" fillId="0" borderId="0" xfId="2" applyNumberFormat="1" applyFont="1" applyFill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2" fontId="11" fillId="0" borderId="0" xfId="2" applyNumberFormat="1" applyFont="1" applyFill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2" fontId="8" fillId="0" borderId="4" xfId="2" applyNumberFormat="1" applyFont="1" applyBorder="1" applyAlignment="1">
      <alignment horizontal="center" vertical="center" wrapText="1"/>
    </xf>
    <xf numFmtId="2" fontId="8" fillId="0" borderId="4" xfId="2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4" fillId="0" borderId="5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5" fillId="0" borderId="6" xfId="0" applyFont="1" applyBorder="1" applyAlignment="1">
      <alignment horizontal="center" vertical="center"/>
    </xf>
    <xf numFmtId="4" fontId="15" fillId="0" borderId="6" xfId="2" applyNumberFormat="1" applyFont="1" applyBorder="1" applyAlignment="1">
      <alignment horizontal="right" vertical="center"/>
    </xf>
    <xf numFmtId="4" fontId="15" fillId="0" borderId="6" xfId="2" applyNumberFormat="1" applyFont="1" applyFill="1" applyBorder="1" applyAlignment="1">
      <alignment horizontal="right" vertical="center"/>
    </xf>
    <xf numFmtId="43" fontId="4" fillId="0" borderId="0" xfId="1" applyFont="1" applyAlignment="1">
      <alignment vertical="center"/>
    </xf>
    <xf numFmtId="0" fontId="12" fillId="0" borderId="5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12" fillId="0" borderId="7" xfId="0" applyFont="1" applyBorder="1" applyAlignment="1">
      <alignment vertical="center"/>
    </xf>
    <xf numFmtId="0" fontId="15" fillId="0" borderId="4" xfId="0" applyFont="1" applyBorder="1" applyAlignment="1">
      <alignment horizontal="center" vertical="center"/>
    </xf>
    <xf numFmtId="4" fontId="12" fillId="0" borderId="4" xfId="2" applyNumberFormat="1" applyFont="1" applyBorder="1" applyAlignment="1">
      <alignment horizontal="right" vertical="center"/>
    </xf>
    <xf numFmtId="4" fontId="16" fillId="0" borderId="8" xfId="0" applyNumberFormat="1" applyFont="1" applyFill="1" applyBorder="1" applyAlignment="1">
      <alignment horizontal="right"/>
    </xf>
    <xf numFmtId="0" fontId="12" fillId="0" borderId="5" xfId="0" applyFont="1" applyBorder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12" fillId="0" borderId="7" xfId="0" applyFont="1" applyBorder="1" applyAlignment="1">
      <alignment horizontal="left" vertical="center" wrapText="1"/>
    </xf>
    <xf numFmtId="0" fontId="17" fillId="0" borderId="4" xfId="0" applyFont="1" applyBorder="1" applyAlignment="1">
      <alignment horizontal="center" vertical="center" wrapText="1"/>
    </xf>
    <xf numFmtId="4" fontId="15" fillId="0" borderId="4" xfId="2" applyNumberFormat="1" applyFont="1" applyBorder="1" applyAlignment="1">
      <alignment horizontal="right" vertical="center"/>
    </xf>
    <xf numFmtId="4" fontId="15" fillId="0" borderId="4" xfId="2" applyNumberFormat="1" applyFont="1" applyFill="1" applyBorder="1" applyAlignment="1">
      <alignment horizontal="right" vertical="center"/>
    </xf>
    <xf numFmtId="4" fontId="0" fillId="0" borderId="0" xfId="0" applyNumberFormat="1"/>
    <xf numFmtId="4" fontId="12" fillId="0" borderId="4" xfId="2" applyNumberFormat="1" applyFont="1" applyFill="1" applyBorder="1" applyAlignment="1">
      <alignment horizontal="right" vertical="center"/>
    </xf>
    <xf numFmtId="4" fontId="15" fillId="0" borderId="4" xfId="2" applyNumberFormat="1" applyFont="1" applyBorder="1" applyAlignment="1" applyProtection="1">
      <alignment horizontal="right" vertical="center"/>
      <protection locked="0"/>
    </xf>
    <xf numFmtId="4" fontId="15" fillId="0" borderId="4" xfId="2" applyNumberFormat="1" applyFont="1" applyFill="1" applyBorder="1" applyAlignment="1" applyProtection="1">
      <alignment horizontal="right" vertical="center"/>
      <protection locked="0"/>
    </xf>
    <xf numFmtId="4" fontId="12" fillId="0" borderId="4" xfId="2" applyNumberFormat="1" applyFont="1" applyBorder="1" applyAlignment="1" applyProtection="1">
      <alignment horizontal="right" vertical="center"/>
      <protection locked="0"/>
    </xf>
    <xf numFmtId="4" fontId="12" fillId="0" borderId="4" xfId="2" applyNumberFormat="1" applyFont="1" applyFill="1" applyBorder="1" applyAlignment="1" applyProtection="1">
      <alignment horizontal="right" vertical="center"/>
      <protection locked="0"/>
    </xf>
    <xf numFmtId="0" fontId="15" fillId="0" borderId="5" xfId="0" applyFont="1" applyBorder="1" applyAlignment="1">
      <alignment vertical="center"/>
    </xf>
    <xf numFmtId="0" fontId="15" fillId="0" borderId="0" xfId="0" applyFont="1" applyAlignment="1">
      <alignment vertical="center"/>
    </xf>
    <xf numFmtId="0" fontId="15" fillId="0" borderId="7" xfId="0" applyFont="1" applyBorder="1" applyAlignment="1">
      <alignment vertical="center"/>
    </xf>
    <xf numFmtId="0" fontId="18" fillId="0" borderId="2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4" fontId="17" fillId="0" borderId="6" xfId="2" applyNumberFormat="1" applyFont="1" applyBorder="1" applyAlignment="1">
      <alignment horizontal="right" vertical="center" wrapText="1"/>
    </xf>
    <xf numFmtId="4" fontId="17" fillId="0" borderId="6" xfId="2" applyNumberFormat="1" applyFont="1" applyFill="1" applyBorder="1" applyAlignment="1">
      <alignment horizontal="right" vertical="center" wrapText="1"/>
    </xf>
    <xf numFmtId="4" fontId="17" fillId="0" borderId="4" xfId="2" applyNumberFormat="1" applyFont="1" applyBorder="1" applyAlignment="1" applyProtection="1">
      <alignment horizontal="right" vertical="center" wrapText="1"/>
      <protection locked="0"/>
    </xf>
    <xf numFmtId="4" fontId="17" fillId="0" borderId="4" xfId="2" applyNumberFormat="1" applyFont="1" applyFill="1" applyBorder="1" applyAlignment="1" applyProtection="1">
      <alignment horizontal="right" vertical="center" wrapText="1"/>
      <protection locked="0"/>
    </xf>
    <xf numFmtId="4" fontId="19" fillId="0" borderId="4" xfId="2" applyNumberFormat="1" applyFont="1" applyBorder="1" applyAlignment="1" applyProtection="1">
      <alignment horizontal="right" vertical="center" wrapText="1"/>
      <protection locked="0"/>
    </xf>
    <xf numFmtId="4" fontId="19" fillId="0" borderId="4" xfId="2" applyNumberFormat="1" applyFont="1" applyFill="1" applyBorder="1" applyAlignment="1" applyProtection="1">
      <alignment horizontal="right" vertical="center" wrapText="1"/>
      <protection locked="0"/>
    </xf>
    <xf numFmtId="4" fontId="9" fillId="0" borderId="4" xfId="2" applyNumberFormat="1" applyFont="1" applyBorder="1" applyAlignment="1">
      <alignment horizontal="right" vertical="center"/>
    </xf>
    <xf numFmtId="4" fontId="9" fillId="0" borderId="4" xfId="2" applyNumberFormat="1" applyFont="1" applyFill="1" applyBorder="1" applyAlignment="1">
      <alignment horizontal="right" vertical="center"/>
    </xf>
    <xf numFmtId="0" fontId="17" fillId="0" borderId="11" xfId="0" applyFont="1" applyBorder="1" applyAlignment="1">
      <alignment horizontal="center" vertical="center" wrapText="1"/>
    </xf>
    <xf numFmtId="4" fontId="19" fillId="0" borderId="11" xfId="2" applyNumberFormat="1" applyFont="1" applyBorder="1" applyAlignment="1" applyProtection="1">
      <alignment horizontal="right" vertical="center" wrapText="1"/>
      <protection locked="0"/>
    </xf>
    <xf numFmtId="4" fontId="19" fillId="0" borderId="11" xfId="2" applyNumberFormat="1" applyFont="1" applyFill="1" applyBorder="1" applyAlignment="1" applyProtection="1">
      <alignment horizontal="right" vertical="center" wrapText="1"/>
      <protection locked="0"/>
    </xf>
    <xf numFmtId="4" fontId="17" fillId="0" borderId="11" xfId="2" applyNumberFormat="1" applyFont="1" applyFill="1" applyBorder="1" applyAlignment="1" applyProtection="1">
      <alignment horizontal="right" vertical="center" wrapText="1"/>
      <protection locked="0"/>
    </xf>
    <xf numFmtId="4" fontId="17" fillId="0" borderId="11" xfId="2" applyNumberFormat="1" applyFont="1" applyBorder="1" applyAlignment="1" applyProtection="1">
      <alignment horizontal="right" vertical="center" wrapText="1"/>
      <protection locked="0"/>
    </xf>
    <xf numFmtId="0" fontId="15" fillId="0" borderId="1" xfId="0" applyFont="1" applyBorder="1" applyAlignment="1">
      <alignment vertical="center"/>
    </xf>
    <xf numFmtId="0" fontId="15" fillId="0" borderId="1" xfId="0" applyFont="1" applyBorder="1" applyAlignment="1">
      <alignment horizontal="center" vertical="center"/>
    </xf>
    <xf numFmtId="4" fontId="15" fillId="0" borderId="1" xfId="2" applyNumberFormat="1" applyFont="1" applyBorder="1" applyAlignment="1">
      <alignment horizontal="right" vertical="center"/>
    </xf>
    <xf numFmtId="4" fontId="15" fillId="0" borderId="1" xfId="2" applyNumberFormat="1" applyFont="1" applyFill="1" applyBorder="1" applyAlignment="1">
      <alignment horizontal="right" vertical="center"/>
    </xf>
    <xf numFmtId="4" fontId="8" fillId="0" borderId="4" xfId="2" applyNumberFormat="1" applyFont="1" applyBorder="1" applyAlignment="1">
      <alignment horizontal="center" vertical="center" wrapText="1"/>
    </xf>
    <xf numFmtId="4" fontId="8" fillId="0" borderId="4" xfId="2" applyNumberFormat="1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4" fontId="4" fillId="0" borderId="0" xfId="0" applyNumberFormat="1" applyFont="1" applyAlignment="1">
      <alignment vertical="center"/>
    </xf>
    <xf numFmtId="4" fontId="9" fillId="0" borderId="4" xfId="2" applyNumberFormat="1" applyFont="1" applyFill="1" applyBorder="1" applyAlignment="1">
      <alignment horizontal="right" vertical="center" wrapText="1"/>
    </xf>
    <xf numFmtId="4" fontId="6" fillId="0" borderId="4" xfId="2" applyNumberFormat="1" applyFont="1" applyBorder="1" applyAlignment="1">
      <alignment horizontal="right" vertical="center"/>
    </xf>
    <xf numFmtId="4" fontId="8" fillId="0" borderId="4" xfId="2" applyNumberFormat="1" applyFont="1" applyFill="1" applyBorder="1" applyAlignment="1">
      <alignment horizontal="right" vertical="center"/>
    </xf>
    <xf numFmtId="0" fontId="15" fillId="0" borderId="5" xfId="0" applyFont="1" applyBorder="1" applyAlignment="1">
      <alignment vertical="center" wrapText="1"/>
    </xf>
    <xf numFmtId="0" fontId="15" fillId="0" borderId="0" xfId="0" applyFont="1" applyAlignment="1">
      <alignment vertical="center" wrapText="1"/>
    </xf>
    <xf numFmtId="0" fontId="15" fillId="0" borderId="7" xfId="0" applyFont="1" applyBorder="1" applyAlignment="1">
      <alignment vertical="center" wrapText="1"/>
    </xf>
    <xf numFmtId="0" fontId="4" fillId="0" borderId="0" xfId="0" applyFont="1" applyAlignment="1">
      <alignment vertical="center"/>
    </xf>
    <xf numFmtId="0" fontId="4" fillId="0" borderId="7" xfId="0" applyFont="1" applyBorder="1" applyAlignment="1">
      <alignment vertical="center"/>
    </xf>
    <xf numFmtId="0" fontId="9" fillId="0" borderId="11" xfId="0" applyFont="1" applyBorder="1" applyAlignment="1">
      <alignment horizontal="center" vertical="center" wrapText="1"/>
    </xf>
    <xf numFmtId="4" fontId="9" fillId="0" borderId="4" xfId="2" applyNumberFormat="1" applyFont="1" applyBorder="1" applyAlignment="1">
      <alignment horizontal="right" vertical="center" wrapText="1"/>
    </xf>
    <xf numFmtId="2" fontId="0" fillId="0" borderId="0" xfId="0" applyNumberFormat="1"/>
    <xf numFmtId="0" fontId="18" fillId="0" borderId="4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4" fontId="12" fillId="0" borderId="6" xfId="2" applyNumberFormat="1" applyFont="1" applyBorder="1" applyAlignment="1">
      <alignment horizontal="right" vertical="center"/>
    </xf>
    <xf numFmtId="4" fontId="12" fillId="0" borderId="6" xfId="2" applyNumberFormat="1" applyFont="1" applyFill="1" applyBorder="1" applyAlignment="1">
      <alignment horizontal="right" vertical="center"/>
    </xf>
    <xf numFmtId="0" fontId="14" fillId="0" borderId="2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4" fontId="4" fillId="0" borderId="0" xfId="2" applyNumberFormat="1" applyFont="1" applyAlignment="1">
      <alignment vertical="center"/>
    </xf>
    <xf numFmtId="4" fontId="20" fillId="0" borderId="13" xfId="0" applyNumberFormat="1" applyFont="1" applyFill="1" applyBorder="1" applyAlignment="1">
      <alignment horizontal="right"/>
    </xf>
    <xf numFmtId="4" fontId="21" fillId="0" borderId="4" xfId="2" applyNumberFormat="1" applyFont="1" applyFill="1" applyBorder="1" applyAlignment="1" applyProtection="1">
      <alignment horizontal="right" vertical="center"/>
      <protection locked="0"/>
    </xf>
    <xf numFmtId="0" fontId="9" fillId="0" borderId="6" xfId="0" applyFont="1" applyBorder="1" applyAlignment="1">
      <alignment horizontal="center" vertical="center" wrapText="1"/>
    </xf>
    <xf numFmtId="4" fontId="0" fillId="0" borderId="0" xfId="0" applyNumberFormat="1" applyFill="1"/>
    <xf numFmtId="4" fontId="12" fillId="0" borderId="14" xfId="2" applyNumberFormat="1" applyFont="1" applyFill="1" applyBorder="1" applyAlignment="1" applyProtection="1">
      <alignment horizontal="right" vertical="center"/>
      <protection locked="0"/>
    </xf>
    <xf numFmtId="0" fontId="12" fillId="0" borderId="5" xfId="0" applyFont="1" applyBorder="1" applyAlignment="1">
      <alignment vertical="center"/>
    </xf>
    <xf numFmtId="0" fontId="15" fillId="0" borderId="0" xfId="0" applyFont="1" applyAlignment="1">
      <alignment vertical="center"/>
    </xf>
    <xf numFmtId="0" fontId="22" fillId="0" borderId="4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5" fillId="0" borderId="2" xfId="0" applyFont="1" applyBorder="1" applyAlignment="1">
      <alignment vertical="center"/>
    </xf>
    <xf numFmtId="0" fontId="15" fillId="0" borderId="3" xfId="0" applyFont="1" applyBorder="1" applyAlignment="1">
      <alignment vertical="center"/>
    </xf>
    <xf numFmtId="0" fontId="15" fillId="0" borderId="12" xfId="0" applyFont="1" applyBorder="1" applyAlignment="1">
      <alignment vertical="center"/>
    </xf>
    <xf numFmtId="0" fontId="15" fillId="0" borderId="0" xfId="0" applyFont="1" applyAlignment="1">
      <alignment horizontal="center" vertical="center"/>
    </xf>
    <xf numFmtId="2" fontId="15" fillId="0" borderId="0" xfId="2" applyNumberFormat="1" applyFont="1" applyAlignment="1">
      <alignment horizontal="center" vertical="center"/>
    </xf>
    <xf numFmtId="2" fontId="15" fillId="0" borderId="0" xfId="2" applyNumberFormat="1" applyFont="1" applyFill="1" applyAlignment="1">
      <alignment horizontal="center" vertical="center"/>
    </xf>
    <xf numFmtId="0" fontId="12" fillId="0" borderId="0" xfId="0" applyFont="1" applyAlignment="1">
      <alignment vertical="center"/>
    </xf>
    <xf numFmtId="0" fontId="12" fillId="0" borderId="1" xfId="0" applyFont="1" applyBorder="1" applyAlignment="1" applyProtection="1">
      <alignment horizontal="center" vertical="center"/>
      <protection locked="0"/>
    </xf>
    <xf numFmtId="0" fontId="12" fillId="0" borderId="0" xfId="0" applyFont="1" applyAlignment="1">
      <alignment horizontal="center" vertical="center"/>
    </xf>
    <xf numFmtId="2" fontId="12" fillId="0" borderId="0" xfId="2" applyNumberFormat="1" applyFont="1" applyAlignment="1">
      <alignment horizontal="center" vertical="center"/>
    </xf>
    <xf numFmtId="2" fontId="12" fillId="0" borderId="0" xfId="2" applyNumberFormat="1" applyFont="1" applyFill="1" applyAlignment="1">
      <alignment horizontal="left" vertical="center"/>
    </xf>
    <xf numFmtId="0" fontId="15" fillId="0" borderId="10" xfId="0" applyFont="1" applyBorder="1" applyAlignment="1" applyProtection="1">
      <alignment horizontal="center" vertical="center"/>
      <protection locked="0"/>
    </xf>
    <xf numFmtId="2" fontId="4" fillId="0" borderId="0" xfId="2" applyNumberFormat="1" applyFont="1" applyAlignment="1">
      <alignment vertical="center"/>
    </xf>
    <xf numFmtId="2" fontId="9" fillId="0" borderId="0" xfId="2" applyNumberFormat="1" applyFont="1" applyFill="1" applyAlignment="1">
      <alignment vertical="center"/>
    </xf>
    <xf numFmtId="0" fontId="23" fillId="0" borderId="0" xfId="0" applyFont="1" applyAlignment="1">
      <alignment horizontal="justify" vertical="center"/>
    </xf>
    <xf numFmtId="0" fontId="8" fillId="0" borderId="0" xfId="0" applyFont="1" applyAlignment="1">
      <alignment horizontal="justify" vertical="center"/>
    </xf>
    <xf numFmtId="0" fontId="8" fillId="0" borderId="0" xfId="0" applyFont="1" applyAlignment="1">
      <alignment horizontal="center" vertical="center" wrapText="1"/>
    </xf>
    <xf numFmtId="0" fontId="6" fillId="0" borderId="0" xfId="0" applyFont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0" borderId="1" xfId="0" applyFont="1" applyBorder="1" applyAlignment="1" applyProtection="1">
      <alignment vertical="center"/>
      <protection locked="0"/>
    </xf>
    <xf numFmtId="0" fontId="10" fillId="0" borderId="0" xfId="0" applyFont="1" applyAlignment="1">
      <alignment horizontal="right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 wrapText="1"/>
    </xf>
    <xf numFmtId="0" fontId="12" fillId="2" borderId="12" xfId="0" applyFont="1" applyFill="1" applyBorder="1" applyAlignment="1">
      <alignment horizontal="center" vertical="center" wrapText="1"/>
    </xf>
    <xf numFmtId="0" fontId="12" fillId="0" borderId="15" xfId="0" applyFont="1" applyBorder="1" applyAlignment="1">
      <alignment vertical="center"/>
    </xf>
    <xf numFmtId="0" fontId="15" fillId="0" borderId="16" xfId="0" applyFont="1" applyBorder="1" applyAlignment="1">
      <alignment vertical="center"/>
    </xf>
    <xf numFmtId="0" fontId="15" fillId="0" borderId="17" xfId="0" applyFont="1" applyBorder="1" applyAlignment="1">
      <alignment vertical="center"/>
    </xf>
    <xf numFmtId="4" fontId="12" fillId="0" borderId="15" xfId="0" applyNumberFormat="1" applyFont="1" applyBorder="1" applyAlignment="1" applyProtection="1">
      <alignment horizontal="right" vertical="center"/>
      <protection locked="0"/>
    </xf>
    <xf numFmtId="4" fontId="12" fillId="0" borderId="17" xfId="0" applyNumberFormat="1" applyFont="1" applyBorder="1" applyAlignment="1" applyProtection="1">
      <alignment horizontal="right" vertical="center"/>
      <protection locked="0"/>
    </xf>
    <xf numFmtId="43" fontId="0" fillId="0" borderId="0" xfId="1" applyFont="1"/>
    <xf numFmtId="0" fontId="15" fillId="0" borderId="18" xfId="0" applyFont="1" applyBorder="1" applyAlignment="1">
      <alignment vertical="center"/>
    </xf>
    <xf numFmtId="0" fontId="15" fillId="0" borderId="19" xfId="0" applyFont="1" applyBorder="1" applyAlignment="1">
      <alignment vertical="center"/>
    </xf>
    <xf numFmtId="0" fontId="15" fillId="0" borderId="20" xfId="0" applyFont="1" applyBorder="1" applyAlignment="1">
      <alignment vertical="center"/>
    </xf>
    <xf numFmtId="4" fontId="15" fillId="0" borderId="18" xfId="0" applyNumberFormat="1" applyFont="1" applyFill="1" applyBorder="1" applyAlignment="1" applyProtection="1">
      <alignment horizontal="right" vertical="center"/>
      <protection locked="0"/>
    </xf>
    <xf numFmtId="4" fontId="15" fillId="0" borderId="20" xfId="0" applyNumberFormat="1" applyFont="1" applyFill="1" applyBorder="1" applyAlignment="1" applyProtection="1">
      <alignment horizontal="right" vertical="center"/>
      <protection locked="0"/>
    </xf>
    <xf numFmtId="0" fontId="15" fillId="0" borderId="18" xfId="0" applyFont="1" applyBorder="1" applyAlignment="1">
      <alignment horizontal="left" vertical="center" wrapText="1"/>
    </xf>
    <xf numFmtId="0" fontId="15" fillId="0" borderId="19" xfId="0" applyFont="1" applyBorder="1" applyAlignment="1">
      <alignment horizontal="left" vertical="center" wrapText="1"/>
    </xf>
    <xf numFmtId="0" fontId="15" fillId="0" borderId="20" xfId="0" applyFont="1" applyBorder="1" applyAlignment="1">
      <alignment horizontal="left" vertical="center" wrapText="1"/>
    </xf>
    <xf numFmtId="0" fontId="12" fillId="0" borderId="18" xfId="0" applyFont="1" applyBorder="1" applyAlignment="1">
      <alignment vertical="center"/>
    </xf>
    <xf numFmtId="4" fontId="12" fillId="0" borderId="18" xfId="0" applyNumberFormat="1" applyFont="1" applyFill="1" applyBorder="1" applyAlignment="1" applyProtection="1">
      <alignment horizontal="right" vertical="center"/>
      <protection locked="0"/>
    </xf>
    <xf numFmtId="4" fontId="12" fillId="0" borderId="20" xfId="0" applyNumberFormat="1" applyFont="1" applyFill="1" applyBorder="1" applyAlignment="1" applyProtection="1">
      <alignment horizontal="right" vertical="center"/>
      <protection locked="0"/>
    </xf>
    <xf numFmtId="0" fontId="12" fillId="0" borderId="18" xfId="0" applyFont="1" applyBorder="1" applyAlignment="1">
      <alignment vertical="center" wrapText="1"/>
    </xf>
    <xf numFmtId="0" fontId="12" fillId="0" borderId="19" xfId="0" applyFont="1" applyBorder="1" applyAlignment="1">
      <alignment vertical="center" wrapText="1"/>
    </xf>
    <xf numFmtId="0" fontId="12" fillId="0" borderId="20" xfId="0" applyFont="1" applyBorder="1" applyAlignment="1">
      <alignment vertical="center" wrapText="1"/>
    </xf>
    <xf numFmtId="4" fontId="12" fillId="0" borderId="18" xfId="0" applyNumberFormat="1" applyFont="1" applyFill="1" applyBorder="1" applyAlignment="1">
      <alignment horizontal="right" vertical="center"/>
    </xf>
    <xf numFmtId="4" fontId="12" fillId="0" borderId="20" xfId="0" applyNumberFormat="1" applyFont="1" applyFill="1" applyBorder="1" applyAlignment="1">
      <alignment horizontal="right" vertical="center"/>
    </xf>
    <xf numFmtId="4" fontId="25" fillId="0" borderId="21" xfId="0" applyNumberFormat="1" applyFont="1" applyFill="1" applyBorder="1" applyAlignment="1">
      <alignment horizontal="right" vertical="center"/>
    </xf>
    <xf numFmtId="0" fontId="12" fillId="0" borderId="22" xfId="0" applyFont="1" applyBorder="1" applyAlignment="1">
      <alignment vertical="center"/>
    </xf>
    <xf numFmtId="0" fontId="15" fillId="0" borderId="23" xfId="0" applyFont="1" applyBorder="1" applyAlignment="1">
      <alignment vertical="center"/>
    </xf>
    <xf numFmtId="0" fontId="15" fillId="0" borderId="24" xfId="0" applyFont="1" applyBorder="1" applyAlignment="1">
      <alignment vertical="center"/>
    </xf>
    <xf numFmtId="4" fontId="12" fillId="0" borderId="22" xfId="0" applyNumberFormat="1" applyFont="1" applyFill="1" applyBorder="1" applyAlignment="1" applyProtection="1">
      <alignment horizontal="right" vertical="center"/>
      <protection locked="0"/>
    </xf>
    <xf numFmtId="4" fontId="12" fillId="0" borderId="24" xfId="0" applyNumberFormat="1" applyFont="1" applyFill="1" applyBorder="1" applyAlignment="1" applyProtection="1">
      <alignment horizontal="right" vertical="center"/>
      <protection locked="0"/>
    </xf>
    <xf numFmtId="165" fontId="0" fillId="0" borderId="0" xfId="0" applyNumberFormat="1"/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4" fontId="12" fillId="0" borderId="2" xfId="0" applyNumberFormat="1" applyFont="1" applyBorder="1" applyAlignment="1">
      <alignment horizontal="right" vertical="center"/>
    </xf>
    <xf numFmtId="4" fontId="12" fillId="0" borderId="12" xfId="0" applyNumberFormat="1" applyFont="1" applyBorder="1" applyAlignment="1">
      <alignment horizontal="right" vertical="center"/>
    </xf>
    <xf numFmtId="0" fontId="12" fillId="3" borderId="4" xfId="0" applyFont="1" applyFill="1" applyBorder="1" applyAlignment="1">
      <alignment horizontal="center" vertical="center"/>
    </xf>
    <xf numFmtId="4" fontId="12" fillId="4" borderId="4" xfId="0" applyNumberFormat="1" applyFont="1" applyFill="1" applyBorder="1" applyAlignment="1">
      <alignment horizontal="center" vertical="center"/>
    </xf>
    <xf numFmtId="0" fontId="12" fillId="0" borderId="15" xfId="0" applyFont="1" applyBorder="1" applyAlignment="1">
      <alignment horizontal="left" vertical="center"/>
    </xf>
    <xf numFmtId="0" fontId="12" fillId="0" borderId="16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4" fontId="12" fillId="0" borderId="16" xfId="0" applyNumberFormat="1" applyFont="1" applyFill="1" applyBorder="1" applyAlignment="1">
      <alignment horizontal="right" vertical="center" wrapText="1"/>
    </xf>
    <xf numFmtId="4" fontId="12" fillId="0" borderId="17" xfId="0" applyNumberFormat="1" applyFont="1" applyFill="1" applyBorder="1" applyAlignment="1">
      <alignment horizontal="right" vertical="center" wrapText="1"/>
    </xf>
    <xf numFmtId="0" fontId="4" fillId="0" borderId="19" xfId="0" applyFont="1" applyBorder="1" applyAlignment="1">
      <alignment vertical="center"/>
    </xf>
    <xf numFmtId="0" fontId="4" fillId="0" borderId="20" xfId="0" applyFont="1" applyBorder="1" applyAlignment="1">
      <alignment vertical="center"/>
    </xf>
    <xf numFmtId="4" fontId="15" fillId="0" borderId="19" xfId="0" applyNumberFormat="1" applyFont="1" applyFill="1" applyBorder="1" applyAlignment="1" applyProtection="1">
      <alignment horizontal="right" vertical="center"/>
      <protection locked="0"/>
    </xf>
    <xf numFmtId="0" fontId="15" fillId="0" borderId="18" xfId="0" applyFont="1" applyBorder="1" applyAlignment="1">
      <alignment vertical="center" wrapText="1"/>
    </xf>
    <xf numFmtId="0" fontId="15" fillId="0" borderId="19" xfId="0" applyFont="1" applyBorder="1" applyAlignment="1">
      <alignment vertical="center" wrapText="1"/>
    </xf>
    <xf numFmtId="0" fontId="15" fillId="0" borderId="20" xfId="0" applyFont="1" applyBorder="1" applyAlignment="1">
      <alignment vertical="center" wrapText="1"/>
    </xf>
    <xf numFmtId="0" fontId="15" fillId="0" borderId="19" xfId="0" applyFont="1" applyBorder="1" applyAlignment="1">
      <alignment vertical="center" wrapText="1"/>
    </xf>
    <xf numFmtId="0" fontId="15" fillId="0" borderId="20" xfId="0" applyFont="1" applyBorder="1" applyAlignment="1">
      <alignment vertical="center" wrapText="1"/>
    </xf>
    <xf numFmtId="4" fontId="12" fillId="5" borderId="19" xfId="0" applyNumberFormat="1" applyFont="1" applyFill="1" applyBorder="1" applyAlignment="1" applyProtection="1">
      <alignment horizontal="right" vertical="center"/>
      <protection locked="0"/>
    </xf>
    <xf numFmtId="4" fontId="12" fillId="5" borderId="20" xfId="0" applyNumberFormat="1" applyFont="1" applyFill="1" applyBorder="1" applyAlignment="1" applyProtection="1">
      <alignment horizontal="right" vertical="center"/>
      <protection locked="0"/>
    </xf>
    <xf numFmtId="4" fontId="0" fillId="0" borderId="25" xfId="0" applyNumberFormat="1" applyBorder="1" applyAlignment="1">
      <alignment horizontal="right"/>
    </xf>
    <xf numFmtId="43" fontId="26" fillId="0" borderId="0" xfId="1" applyFont="1" applyAlignment="1">
      <alignment vertical="center"/>
    </xf>
    <xf numFmtId="4" fontId="12" fillId="0" borderId="23" xfId="0" applyNumberFormat="1" applyFont="1" applyFill="1" applyBorder="1" applyAlignment="1" applyProtection="1">
      <alignment horizontal="right" vertical="center"/>
      <protection locked="0"/>
    </xf>
    <xf numFmtId="4" fontId="12" fillId="0" borderId="2" xfId="0" applyNumberFormat="1" applyFont="1" applyFill="1" applyBorder="1" applyAlignment="1">
      <alignment horizontal="right" vertical="center"/>
    </xf>
    <xf numFmtId="4" fontId="12" fillId="0" borderId="12" xfId="0" applyNumberFormat="1" applyFont="1" applyFill="1" applyBorder="1" applyAlignment="1">
      <alignment horizontal="right" vertical="center"/>
    </xf>
    <xf numFmtId="4" fontId="15" fillId="0" borderId="15" xfId="0" applyNumberFormat="1" applyFont="1" applyFill="1" applyBorder="1" applyAlignment="1">
      <alignment horizontal="right" vertical="center"/>
    </xf>
    <xf numFmtId="4" fontId="15" fillId="0" borderId="17" xfId="0" applyNumberFormat="1" applyFont="1" applyFill="1" applyBorder="1" applyAlignment="1">
      <alignment horizontal="right" vertical="center"/>
    </xf>
    <xf numFmtId="4" fontId="15" fillId="0" borderId="18" xfId="0" applyNumberFormat="1" applyFont="1" applyFill="1" applyBorder="1" applyAlignment="1">
      <alignment horizontal="right" vertical="center"/>
    </xf>
    <xf numFmtId="4" fontId="15" fillId="0" borderId="20" xfId="0" applyNumberFormat="1" applyFont="1" applyFill="1" applyBorder="1" applyAlignment="1">
      <alignment horizontal="right" vertical="center"/>
    </xf>
    <xf numFmtId="4" fontId="15" fillId="0" borderId="18" xfId="0" applyNumberFormat="1" applyFont="1" applyFill="1" applyBorder="1" applyAlignment="1">
      <alignment vertical="center"/>
    </xf>
    <xf numFmtId="4" fontId="15" fillId="0" borderId="20" xfId="0" applyNumberFormat="1" applyFont="1" applyFill="1" applyBorder="1" applyAlignment="1">
      <alignment vertical="center"/>
    </xf>
    <xf numFmtId="4" fontId="15" fillId="0" borderId="22" xfId="0" applyNumberFormat="1" applyFont="1" applyFill="1" applyBorder="1" applyAlignment="1" applyProtection="1">
      <alignment vertical="center" wrapText="1"/>
      <protection locked="0"/>
    </xf>
    <xf numFmtId="4" fontId="15" fillId="0" borderId="24" xfId="0" applyNumberFormat="1" applyFont="1" applyFill="1" applyBorder="1" applyAlignment="1" applyProtection="1">
      <alignment vertical="center" wrapText="1"/>
      <protection locked="0"/>
    </xf>
    <xf numFmtId="0" fontId="0" fillId="0" borderId="0" xfId="0" applyFill="1"/>
    <xf numFmtId="0" fontId="4" fillId="0" borderId="0" xfId="2" applyNumberFormat="1" applyFont="1" applyAlignment="1">
      <alignment vertical="center"/>
    </xf>
  </cellXfs>
  <cellStyles count="3">
    <cellStyle name="Comma" xfId="1" builtinId="3"/>
    <cellStyle name="Comma 41" xfId="2" xr:uid="{E86135F1-1AED-4811-A916-AC0EA5D82BA8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.abbaszade/Desktop/Hesabatlar/3.rub/18_Hesabat_Forma_1S_2S_12_23%20(007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.abbaszade/AppData/Local/Microsoft/Windows/INetCache/Content.Outlook/8YSIKBRH/Hesabat%202019%201%20RU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1S"/>
      <sheetName val="Forma2S_I"/>
      <sheetName val="Forma2S_II"/>
      <sheetName val="Forma12"/>
      <sheetName val="Forma13"/>
      <sheetName val="Forma14"/>
      <sheetName val="Forma15_I"/>
      <sheetName val="Forma15_II"/>
      <sheetName val="Forma16"/>
      <sheetName val="Forma17"/>
      <sheetName val="Forma18"/>
      <sheetName val="Forma19"/>
      <sheetName val="Forma20"/>
      <sheetName val="Forma21"/>
      <sheetName val="Forma23"/>
      <sheetName val="Forma23_1"/>
    </sheetNames>
    <sheetDataSet>
      <sheetData sheetId="0"/>
      <sheetData sheetId="1"/>
      <sheetData sheetId="2"/>
      <sheetData sheetId="3"/>
      <sheetData sheetId="4">
        <row r="93">
          <cell r="C93">
            <v>590091.67000000004</v>
          </cell>
        </row>
      </sheetData>
      <sheetData sheetId="5"/>
      <sheetData sheetId="6"/>
      <sheetData sheetId="7"/>
      <sheetData sheetId="8">
        <row r="24">
          <cell r="G24">
            <v>68054.87</v>
          </cell>
        </row>
      </sheetData>
      <sheetData sheetId="9"/>
      <sheetData sheetId="10"/>
      <sheetData sheetId="11">
        <row r="47">
          <cell r="H47">
            <v>1291286.5699999998</v>
          </cell>
        </row>
      </sheetData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1S"/>
      <sheetName val="Forma2S_I"/>
      <sheetName val="Forma2S_II"/>
      <sheetName val="Forma12"/>
      <sheetName val="Forma13"/>
      <sheetName val="Forma14"/>
      <sheetName val="Forma15_I"/>
      <sheetName val="Forma15_II"/>
      <sheetName val="Forma16"/>
      <sheetName val="Forma17"/>
      <sheetName val="Forma19"/>
      <sheetName val="Forma18"/>
      <sheetName val="Forma20"/>
      <sheetName val="Forma21"/>
      <sheetName val="Forma23"/>
      <sheetName val="Forma23_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216">
          <cell r="P216">
            <v>0</v>
          </cell>
          <cell r="Q216">
            <v>0</v>
          </cell>
        </row>
      </sheetData>
      <sheetData sheetId="7" refreshError="1">
        <row r="205">
          <cell r="J205">
            <v>0</v>
          </cell>
          <cell r="K205">
            <v>0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D94F1E-8D7D-454B-830D-7DA15F4F49DB}">
  <sheetPr>
    <tabColor rgb="FFFF0000"/>
  </sheetPr>
  <dimension ref="A1:M123"/>
  <sheetViews>
    <sheetView tabSelected="1" showRuler="0" topLeftCell="A28" zoomScaleNormal="100" zoomScalePageLayoutView="140" workbookViewId="0">
      <selection activeCell="I43" sqref="I43"/>
    </sheetView>
  </sheetViews>
  <sheetFormatPr defaultRowHeight="15" x14ac:dyDescent="0.25"/>
  <cols>
    <col min="1" max="1" width="5.28515625" style="1" customWidth="1"/>
    <col min="2" max="5" width="9.140625" style="3"/>
    <col min="6" max="6" width="8.7109375" style="3" customWidth="1"/>
    <col min="7" max="7" width="5.5703125" style="3" hidden="1" customWidth="1"/>
    <col min="8" max="8" width="17.5703125" style="118" customWidth="1"/>
    <col min="9" max="9" width="18.85546875" style="119" customWidth="1"/>
    <col min="10" max="10" width="11.5703125" bestFit="1" customWidth="1"/>
    <col min="11" max="11" width="14.28515625" bestFit="1" customWidth="1"/>
    <col min="12" max="12" width="24.5703125" style="3" bestFit="1" customWidth="1"/>
    <col min="13" max="13" width="11.7109375" style="3" bestFit="1" customWidth="1"/>
    <col min="14" max="16384" width="9.140625" style="3"/>
  </cols>
  <sheetData>
    <row r="1" spans="1:12" ht="18.75" x14ac:dyDescent="0.25">
      <c r="B1" s="2" t="s">
        <v>0</v>
      </c>
      <c r="G1" s="4" t="s">
        <v>1</v>
      </c>
      <c r="H1" s="4"/>
      <c r="I1" s="4"/>
    </row>
    <row r="2" spans="1:12" x14ac:dyDescent="0.25">
      <c r="B2" s="5"/>
      <c r="C2" s="5"/>
      <c r="D2" s="5"/>
      <c r="E2" s="5"/>
      <c r="G2" s="6"/>
      <c r="H2" s="7"/>
      <c r="I2" s="8"/>
    </row>
    <row r="3" spans="1:12" x14ac:dyDescent="0.25">
      <c r="B3" s="9" t="s">
        <v>2</v>
      </c>
      <c r="C3" s="9"/>
      <c r="D3" s="9"/>
      <c r="E3" s="9"/>
      <c r="F3" s="9"/>
      <c r="G3" s="9"/>
      <c r="H3" s="9"/>
      <c r="I3" s="9"/>
    </row>
    <row r="4" spans="1:12" x14ac:dyDescent="0.25">
      <c r="B4" s="10"/>
      <c r="C4" s="10"/>
      <c r="D4" s="10"/>
      <c r="E4" s="10"/>
      <c r="F4" s="10"/>
      <c r="G4" s="10"/>
      <c r="H4" s="10"/>
      <c r="I4" s="10"/>
    </row>
    <row r="5" spans="1:12" x14ac:dyDescent="0.25">
      <c r="B5" s="11" t="s">
        <v>3</v>
      </c>
      <c r="C5" s="11"/>
      <c r="D5" s="11"/>
      <c r="E5" s="11"/>
      <c r="F5" s="11"/>
      <c r="G5" s="11"/>
      <c r="H5" s="11"/>
      <c r="I5" s="11"/>
    </row>
    <row r="7" spans="1:12" x14ac:dyDescent="0.25">
      <c r="B7" s="11" t="s">
        <v>4</v>
      </c>
      <c r="C7" s="11"/>
      <c r="D7" s="11"/>
      <c r="E7" s="11"/>
      <c r="F7" s="11"/>
      <c r="G7" s="11"/>
      <c r="H7" s="11"/>
      <c r="I7" s="11"/>
    </row>
    <row r="8" spans="1:12" x14ac:dyDescent="0.25">
      <c r="B8" s="12"/>
      <c r="C8" s="12"/>
      <c r="D8" s="13"/>
      <c r="E8" s="14"/>
      <c r="F8" s="14"/>
      <c r="G8" s="14"/>
      <c r="H8" s="14"/>
      <c r="I8" s="15" t="s">
        <v>5</v>
      </c>
    </row>
    <row r="9" spans="1:12" ht="42.75" x14ac:dyDescent="0.25">
      <c r="B9" s="16" t="s">
        <v>6</v>
      </c>
      <c r="C9" s="17"/>
      <c r="D9" s="17"/>
      <c r="E9" s="17"/>
      <c r="F9" s="17"/>
      <c r="G9" s="18" t="s">
        <v>7</v>
      </c>
      <c r="H9" s="19" t="s">
        <v>8</v>
      </c>
      <c r="I9" s="20" t="s">
        <v>9</v>
      </c>
    </row>
    <row r="10" spans="1:12" x14ac:dyDescent="0.25">
      <c r="A10" s="21"/>
      <c r="B10" s="22" t="s">
        <v>10</v>
      </c>
      <c r="C10" s="23"/>
      <c r="D10" s="23"/>
      <c r="E10" s="23"/>
      <c r="F10" s="23"/>
      <c r="G10" s="24"/>
      <c r="H10" s="25"/>
      <c r="I10" s="26"/>
      <c r="L10" s="27"/>
    </row>
    <row r="11" spans="1:12" x14ac:dyDescent="0.25">
      <c r="A11" s="1" t="s">
        <v>11</v>
      </c>
      <c r="B11" s="28" t="s">
        <v>12</v>
      </c>
      <c r="C11" s="29"/>
      <c r="D11" s="29"/>
      <c r="E11" s="29"/>
      <c r="F11" s="30"/>
      <c r="G11" s="31"/>
      <c r="H11" s="32"/>
      <c r="I11" s="33">
        <v>347743.59</v>
      </c>
      <c r="L11" s="27"/>
    </row>
    <row r="12" spans="1:12" ht="27.75" customHeight="1" x14ac:dyDescent="0.25">
      <c r="A12" s="1" t="s">
        <v>13</v>
      </c>
      <c r="B12" s="34" t="s">
        <v>14</v>
      </c>
      <c r="C12" s="35"/>
      <c r="D12" s="35"/>
      <c r="E12" s="35"/>
      <c r="F12" s="36"/>
      <c r="G12" s="37"/>
      <c r="H12" s="38"/>
      <c r="I12" s="39"/>
      <c r="J12" s="40"/>
      <c r="L12" s="27"/>
    </row>
    <row r="13" spans="1:12" ht="15.75" x14ac:dyDescent="0.25">
      <c r="A13" s="1" t="s">
        <v>15</v>
      </c>
      <c r="B13" s="34" t="s">
        <v>16</v>
      </c>
      <c r="C13" s="35"/>
      <c r="D13" s="35"/>
      <c r="E13" s="35"/>
      <c r="F13" s="36"/>
      <c r="G13" s="37"/>
      <c r="H13" s="38"/>
      <c r="I13" s="39"/>
      <c r="L13" s="27"/>
    </row>
    <row r="14" spans="1:12" ht="15.75" x14ac:dyDescent="0.25">
      <c r="A14" s="1" t="s">
        <v>17</v>
      </c>
      <c r="B14" s="28" t="s">
        <v>18</v>
      </c>
      <c r="C14" s="29"/>
      <c r="D14" s="29"/>
      <c r="E14" s="29"/>
      <c r="F14" s="30"/>
      <c r="G14" s="37"/>
      <c r="H14" s="32"/>
      <c r="I14" s="41">
        <v>29250</v>
      </c>
      <c r="L14" s="27"/>
    </row>
    <row r="15" spans="1:12" ht="15.75" x14ac:dyDescent="0.25">
      <c r="A15" s="1" t="s">
        <v>19</v>
      </c>
      <c r="B15" s="28" t="s">
        <v>20</v>
      </c>
      <c r="C15" s="29"/>
      <c r="D15" s="29"/>
      <c r="E15" s="29"/>
      <c r="F15" s="30"/>
      <c r="G15" s="37"/>
      <c r="H15" s="42"/>
      <c r="I15" s="43"/>
      <c r="L15" s="27"/>
    </row>
    <row r="16" spans="1:12" ht="15.75" x14ac:dyDescent="0.25">
      <c r="A16" s="1" t="s">
        <v>21</v>
      </c>
      <c r="B16" s="28" t="s">
        <v>22</v>
      </c>
      <c r="C16" s="29"/>
      <c r="D16" s="29"/>
      <c r="E16" s="29"/>
      <c r="F16" s="30"/>
      <c r="G16" s="37"/>
      <c r="H16" s="38"/>
      <c r="I16" s="39"/>
      <c r="L16" s="27"/>
    </row>
    <row r="17" spans="1:12" ht="15.75" x14ac:dyDescent="0.25">
      <c r="A17" s="1" t="s">
        <v>23</v>
      </c>
      <c r="B17" s="28" t="s">
        <v>24</v>
      </c>
      <c r="C17" s="29"/>
      <c r="D17" s="29"/>
      <c r="E17" s="29"/>
      <c r="F17" s="30"/>
      <c r="G17" s="37"/>
      <c r="H17" s="44">
        <f>SUM(H18:H20)</f>
        <v>0</v>
      </c>
      <c r="I17" s="45">
        <f>SUM(I18:I20)</f>
        <v>9054500</v>
      </c>
      <c r="L17" s="27"/>
    </row>
    <row r="18" spans="1:12" ht="15.75" x14ac:dyDescent="0.25">
      <c r="A18" s="1" t="s">
        <v>25</v>
      </c>
      <c r="B18" s="46" t="s">
        <v>26</v>
      </c>
      <c r="C18" s="47"/>
      <c r="D18" s="47"/>
      <c r="E18" s="47"/>
      <c r="F18" s="48"/>
      <c r="G18" s="37"/>
      <c r="H18" s="42"/>
      <c r="I18" s="33">
        <f>8370300+384200</f>
        <v>8754500</v>
      </c>
      <c r="L18" s="27"/>
    </row>
    <row r="19" spans="1:12" ht="15.75" x14ac:dyDescent="0.25">
      <c r="A19" s="1" t="s">
        <v>27</v>
      </c>
      <c r="B19" s="46" t="s">
        <v>28</v>
      </c>
      <c r="C19" s="47"/>
      <c r="D19" s="47"/>
      <c r="E19" s="47"/>
      <c r="F19" s="48"/>
      <c r="G19" s="37"/>
      <c r="H19" s="42"/>
      <c r="I19" s="43"/>
      <c r="L19" s="27"/>
    </row>
    <row r="20" spans="1:12" ht="15.75" x14ac:dyDescent="0.25">
      <c r="A20" s="1" t="s">
        <v>29</v>
      </c>
      <c r="B20" s="46" t="s">
        <v>30</v>
      </c>
      <c r="C20" s="47"/>
      <c r="D20" s="47"/>
      <c r="E20" s="47"/>
      <c r="F20" s="48"/>
      <c r="G20" s="37"/>
      <c r="H20" s="42"/>
      <c r="I20" s="43">
        <v>300000</v>
      </c>
      <c r="L20" s="27"/>
    </row>
    <row r="21" spans="1:12" ht="15.75" x14ac:dyDescent="0.25">
      <c r="A21" s="1" t="s">
        <v>31</v>
      </c>
      <c r="B21" s="28" t="s">
        <v>32</v>
      </c>
      <c r="C21" s="29"/>
      <c r="D21" s="29"/>
      <c r="E21" s="29"/>
      <c r="F21" s="30"/>
      <c r="G21" s="37"/>
      <c r="H21" s="42"/>
      <c r="I21" s="45"/>
      <c r="L21" s="27"/>
    </row>
    <row r="22" spans="1:12" ht="15.75" x14ac:dyDescent="0.25">
      <c r="A22" s="1" t="s">
        <v>33</v>
      </c>
      <c r="B22" s="28" t="s">
        <v>34</v>
      </c>
      <c r="C22" s="29"/>
      <c r="D22" s="29"/>
      <c r="E22" s="29"/>
      <c r="F22" s="30"/>
      <c r="G22" s="37"/>
      <c r="H22" s="42"/>
      <c r="I22" s="43"/>
      <c r="L22" s="27"/>
    </row>
    <row r="23" spans="1:12" ht="15.75" x14ac:dyDescent="0.25">
      <c r="A23" s="1" t="s">
        <v>35</v>
      </c>
      <c r="B23" s="28" t="s">
        <v>36</v>
      </c>
      <c r="C23" s="29"/>
      <c r="D23" s="29"/>
      <c r="E23" s="29"/>
      <c r="F23" s="30"/>
      <c r="G23" s="37"/>
      <c r="H23" s="42"/>
      <c r="I23" s="43"/>
      <c r="L23" s="27"/>
    </row>
    <row r="24" spans="1:12" ht="15.75" x14ac:dyDescent="0.25">
      <c r="A24" s="1" t="s">
        <v>37</v>
      </c>
      <c r="B24" s="49" t="s">
        <v>38</v>
      </c>
      <c r="C24" s="50"/>
      <c r="D24" s="50"/>
      <c r="E24" s="50"/>
      <c r="F24" s="50"/>
      <c r="G24" s="51"/>
      <c r="H24" s="32">
        <f>H14+H11+H17+H12+H13+H15+H16+H21+H22+H23</f>
        <v>0</v>
      </c>
      <c r="I24" s="41">
        <f>I14+I11+I17+I12+I13+I15+I16+I21+I22+I23</f>
        <v>9431493.5899999999</v>
      </c>
      <c r="L24" s="27"/>
    </row>
    <row r="25" spans="1:12" ht="15.75" x14ac:dyDescent="0.25">
      <c r="A25" s="21"/>
      <c r="B25" s="52" t="s">
        <v>39</v>
      </c>
      <c r="C25" s="53"/>
      <c r="D25" s="53"/>
      <c r="E25" s="53"/>
      <c r="F25" s="54"/>
      <c r="G25" s="55"/>
      <c r="H25" s="56"/>
      <c r="I25" s="57"/>
      <c r="L25" s="27"/>
    </row>
    <row r="26" spans="1:12" ht="15.75" x14ac:dyDescent="0.25">
      <c r="A26" s="1" t="s">
        <v>40</v>
      </c>
      <c r="B26" s="28" t="s">
        <v>41</v>
      </c>
      <c r="C26" s="29"/>
      <c r="D26" s="29"/>
      <c r="E26" s="29"/>
      <c r="F26" s="30"/>
      <c r="G26" s="37"/>
      <c r="H26" s="58">
        <v>0</v>
      </c>
      <c r="I26" s="59">
        <v>0</v>
      </c>
      <c r="L26" s="27"/>
    </row>
    <row r="27" spans="1:12" ht="15.75" x14ac:dyDescent="0.25">
      <c r="A27" s="1" t="s">
        <v>42</v>
      </c>
      <c r="B27" s="28" t="s">
        <v>43</v>
      </c>
      <c r="C27" s="29"/>
      <c r="D27" s="29"/>
      <c r="E27" s="29"/>
      <c r="F27" s="30"/>
      <c r="G27" s="37"/>
      <c r="H27" s="60">
        <f>+H28+H29+H32+H33+H34+H35+H36+H37</f>
        <v>0</v>
      </c>
      <c r="I27" s="61">
        <f>+I28+I29+I32+I33+I34+I35+I36+I37</f>
        <v>390415.52</v>
      </c>
      <c r="L27" s="27"/>
    </row>
    <row r="28" spans="1:12" ht="15.75" x14ac:dyDescent="0.25">
      <c r="A28" s="1" t="s">
        <v>44</v>
      </c>
      <c r="B28" s="46" t="s">
        <v>45</v>
      </c>
      <c r="C28" s="47"/>
      <c r="D28" s="47"/>
      <c r="E28" s="47"/>
      <c r="F28" s="48"/>
      <c r="G28" s="37"/>
      <c r="H28" s="62"/>
      <c r="I28" s="33">
        <v>285385.73</v>
      </c>
      <c r="L28" s="27"/>
    </row>
    <row r="29" spans="1:12" ht="15.75" x14ac:dyDescent="0.25">
      <c r="A29" s="1" t="s">
        <v>46</v>
      </c>
      <c r="B29" s="46" t="s">
        <v>47</v>
      </c>
      <c r="C29" s="47"/>
      <c r="D29" s="47"/>
      <c r="E29" s="47"/>
      <c r="F29" s="48"/>
      <c r="G29" s="37"/>
      <c r="H29" s="60">
        <f>H30+H31</f>
        <v>0</v>
      </c>
      <c r="I29" s="61">
        <f>I30+I31</f>
        <v>0</v>
      </c>
      <c r="L29" s="27"/>
    </row>
    <row r="30" spans="1:12" ht="15.75" x14ac:dyDescent="0.25">
      <c r="A30" s="1" t="s">
        <v>48</v>
      </c>
      <c r="B30" s="46" t="s">
        <v>49</v>
      </c>
      <c r="C30" s="47"/>
      <c r="D30" s="47"/>
      <c r="E30" s="47"/>
      <c r="F30" s="48"/>
      <c r="G30" s="37"/>
      <c r="H30" s="62"/>
      <c r="I30" s="63"/>
      <c r="L30" s="27"/>
    </row>
    <row r="31" spans="1:12" ht="15.75" x14ac:dyDescent="0.25">
      <c r="A31" s="1" t="s">
        <v>50</v>
      </c>
      <c r="B31" s="46" t="s">
        <v>51</v>
      </c>
      <c r="C31" s="47"/>
      <c r="D31" s="47"/>
      <c r="E31" s="47"/>
      <c r="F31" s="48"/>
      <c r="G31" s="37"/>
      <c r="H31" s="62"/>
      <c r="I31" s="63"/>
      <c r="L31" s="27"/>
    </row>
    <row r="32" spans="1:12" ht="15.75" x14ac:dyDescent="0.25">
      <c r="A32" s="1" t="s">
        <v>52</v>
      </c>
      <c r="B32" s="46" t="s">
        <v>53</v>
      </c>
      <c r="C32" s="47"/>
      <c r="D32" s="47"/>
      <c r="E32" s="47"/>
      <c r="F32" s="48"/>
      <c r="G32" s="37"/>
      <c r="H32" s="58"/>
      <c r="I32" s="59"/>
      <c r="L32" s="27"/>
    </row>
    <row r="33" spans="1:12" ht="15.75" x14ac:dyDescent="0.25">
      <c r="A33" s="1" t="s">
        <v>54</v>
      </c>
      <c r="B33" s="46" t="s">
        <v>55</v>
      </c>
      <c r="C33" s="47"/>
      <c r="D33" s="47"/>
      <c r="E33" s="47"/>
      <c r="F33" s="48"/>
      <c r="G33" s="37"/>
      <c r="H33" s="58"/>
      <c r="I33" s="59">
        <v>31459.57</v>
      </c>
      <c r="L33" s="27"/>
    </row>
    <row r="34" spans="1:12" ht="15.75" x14ac:dyDescent="0.25">
      <c r="A34" s="1" t="s">
        <v>56</v>
      </c>
      <c r="B34" s="46" t="s">
        <v>57</v>
      </c>
      <c r="C34" s="47"/>
      <c r="D34" s="47"/>
      <c r="E34" s="47"/>
      <c r="F34" s="48"/>
      <c r="G34" s="37"/>
      <c r="H34" s="58"/>
      <c r="I34" s="59"/>
      <c r="L34" s="27"/>
    </row>
    <row r="35" spans="1:12" ht="15.75" x14ac:dyDescent="0.25">
      <c r="A35" s="1" t="s">
        <v>58</v>
      </c>
      <c r="B35" s="46" t="s">
        <v>59</v>
      </c>
      <c r="C35" s="47"/>
      <c r="D35" s="47"/>
      <c r="E35" s="47"/>
      <c r="F35" s="48"/>
      <c r="G35" s="37"/>
      <c r="H35" s="58"/>
      <c r="I35" s="59">
        <v>98.38</v>
      </c>
      <c r="L35" s="27"/>
    </row>
    <row r="36" spans="1:12" ht="15.75" x14ac:dyDescent="0.25">
      <c r="A36" s="1" t="s">
        <v>60</v>
      </c>
      <c r="B36" s="46" t="s">
        <v>61</v>
      </c>
      <c r="C36" s="47"/>
      <c r="D36" s="47"/>
      <c r="E36" s="47"/>
      <c r="F36" s="48"/>
      <c r="G36" s="37"/>
      <c r="H36" s="58"/>
      <c r="I36" s="59"/>
      <c r="L36" s="27"/>
    </row>
    <row r="37" spans="1:12" ht="15.75" x14ac:dyDescent="0.25">
      <c r="A37" s="1" t="s">
        <v>62</v>
      </c>
      <c r="B37" s="46" t="s">
        <v>63</v>
      </c>
      <c r="C37" s="47"/>
      <c r="D37" s="47"/>
      <c r="E37" s="47"/>
      <c r="F37" s="48"/>
      <c r="G37" s="37"/>
      <c r="H37" s="58"/>
      <c r="I37" s="33">
        <v>73471.839999999997</v>
      </c>
      <c r="L37" s="27"/>
    </row>
    <row r="38" spans="1:12" ht="15.75" x14ac:dyDescent="0.25">
      <c r="A38" s="1" t="s">
        <v>64</v>
      </c>
      <c r="B38" s="28" t="s">
        <v>65</v>
      </c>
      <c r="C38" s="29"/>
      <c r="D38" s="29"/>
      <c r="E38" s="29"/>
      <c r="F38" s="30"/>
      <c r="G38" s="64"/>
      <c r="H38" s="65">
        <f>SUM(H39:H43)</f>
        <v>14980077.789999999</v>
      </c>
      <c r="I38" s="66">
        <f>SUM(I39:I43)</f>
        <v>5070571.68</v>
      </c>
      <c r="L38" s="27"/>
    </row>
    <row r="39" spans="1:12" ht="15.75" x14ac:dyDescent="0.25">
      <c r="A39" s="1" t="s">
        <v>66</v>
      </c>
      <c r="B39" s="46" t="s">
        <v>67</v>
      </c>
      <c r="C39" s="47"/>
      <c r="D39" s="47"/>
      <c r="E39" s="47"/>
      <c r="F39" s="48"/>
      <c r="G39" s="64"/>
      <c r="H39" s="58"/>
      <c r="I39" s="67"/>
      <c r="L39" s="27"/>
    </row>
    <row r="40" spans="1:12" ht="15.75" x14ac:dyDescent="0.25">
      <c r="A40" s="1" t="s">
        <v>68</v>
      </c>
      <c r="B40" s="46" t="s">
        <v>69</v>
      </c>
      <c r="C40" s="47"/>
      <c r="D40" s="47"/>
      <c r="E40" s="47"/>
      <c r="F40" s="48"/>
      <c r="G40" s="64"/>
      <c r="H40" s="68">
        <v>10480077.789999999</v>
      </c>
      <c r="I40" s="67">
        <f>570373.69+197.99</f>
        <v>570571.67999999993</v>
      </c>
      <c r="L40" s="27"/>
    </row>
    <row r="41" spans="1:12" ht="15.75" x14ac:dyDescent="0.25">
      <c r="A41" s="1" t="s">
        <v>70</v>
      </c>
      <c r="B41" s="46" t="s">
        <v>71</v>
      </c>
      <c r="C41" s="47"/>
      <c r="D41" s="47"/>
      <c r="E41" s="47"/>
      <c r="F41" s="48"/>
      <c r="G41" s="64"/>
      <c r="H41" s="68"/>
      <c r="I41" s="67"/>
      <c r="L41" s="27"/>
    </row>
    <row r="42" spans="1:12" ht="15.75" x14ac:dyDescent="0.25">
      <c r="A42" s="1" t="s">
        <v>72</v>
      </c>
      <c r="B42" s="46" t="s">
        <v>73</v>
      </c>
      <c r="C42" s="47"/>
      <c r="D42" s="47"/>
      <c r="E42" s="47"/>
      <c r="F42" s="48"/>
      <c r="G42" s="64"/>
      <c r="H42" s="68">
        <v>4500000</v>
      </c>
      <c r="I42" s="67">
        <v>4500000</v>
      </c>
      <c r="L42" s="27"/>
    </row>
    <row r="43" spans="1:12" ht="15.75" x14ac:dyDescent="0.25">
      <c r="A43" s="1" t="s">
        <v>74</v>
      </c>
      <c r="B43" s="46" t="s">
        <v>75</v>
      </c>
      <c r="C43" s="47"/>
      <c r="D43" s="47"/>
      <c r="E43" s="47"/>
      <c r="F43" s="48"/>
      <c r="G43" s="64"/>
      <c r="H43" s="68"/>
      <c r="I43" s="67"/>
      <c r="L43" s="27"/>
    </row>
    <row r="44" spans="1:12" ht="15.75" x14ac:dyDescent="0.25">
      <c r="A44" s="1" t="s">
        <v>76</v>
      </c>
      <c r="B44" s="28" t="s">
        <v>77</v>
      </c>
      <c r="C44" s="29"/>
      <c r="D44" s="29"/>
      <c r="E44" s="29"/>
      <c r="F44" s="30"/>
      <c r="G44" s="64"/>
      <c r="H44" s="68">
        <f>SUM(H45:H47)</f>
        <v>0</v>
      </c>
      <c r="I44" s="67">
        <f>SUM(I45:I47)</f>
        <v>0</v>
      </c>
      <c r="L44" s="27"/>
    </row>
    <row r="45" spans="1:12" ht="15.75" x14ac:dyDescent="0.25">
      <c r="A45" s="1" t="s">
        <v>78</v>
      </c>
      <c r="B45" s="46" t="s">
        <v>79</v>
      </c>
      <c r="C45" s="47"/>
      <c r="D45" s="47"/>
      <c r="E45" s="47"/>
      <c r="F45" s="48"/>
      <c r="G45" s="64"/>
      <c r="H45" s="68"/>
      <c r="I45" s="67"/>
      <c r="L45" s="27"/>
    </row>
    <row r="46" spans="1:12" ht="15.75" x14ac:dyDescent="0.25">
      <c r="A46" s="1" t="s">
        <v>80</v>
      </c>
      <c r="B46" s="46" t="s">
        <v>81</v>
      </c>
      <c r="C46" s="47"/>
      <c r="D46" s="47"/>
      <c r="E46" s="47"/>
      <c r="F46" s="48"/>
      <c r="G46" s="64"/>
      <c r="H46" s="68"/>
      <c r="I46" s="67"/>
      <c r="L46" s="27"/>
    </row>
    <row r="47" spans="1:12" ht="15.75" x14ac:dyDescent="0.25">
      <c r="A47" s="1" t="s">
        <v>82</v>
      </c>
      <c r="B47" s="46" t="s">
        <v>83</v>
      </c>
      <c r="C47" s="47"/>
      <c r="D47" s="47"/>
      <c r="E47" s="47"/>
      <c r="F47" s="48"/>
      <c r="G47" s="64"/>
      <c r="H47" s="68">
        <v>0</v>
      </c>
      <c r="I47" s="67">
        <v>0</v>
      </c>
      <c r="L47" s="27"/>
    </row>
    <row r="48" spans="1:12" ht="15.75" x14ac:dyDescent="0.25">
      <c r="A48" s="1" t="s">
        <v>84</v>
      </c>
      <c r="B48" s="28" t="s">
        <v>85</v>
      </c>
      <c r="C48" s="29"/>
      <c r="D48" s="29"/>
      <c r="E48" s="29"/>
      <c r="F48" s="30"/>
      <c r="G48" s="64"/>
      <c r="H48" s="65">
        <f>SUM(H49:H50)</f>
        <v>0</v>
      </c>
      <c r="I48" s="66">
        <f>SUM(I49:I50)</f>
        <v>46912.28</v>
      </c>
      <c r="L48" s="27"/>
    </row>
    <row r="49" spans="1:13" ht="15.75" x14ac:dyDescent="0.25">
      <c r="A49" s="1" t="s">
        <v>86</v>
      </c>
      <c r="B49" s="46" t="s">
        <v>87</v>
      </c>
      <c r="C49" s="47"/>
      <c r="D49" s="47"/>
      <c r="E49" s="47"/>
      <c r="F49" s="48"/>
      <c r="G49" s="64"/>
      <c r="H49" s="68"/>
      <c r="I49" s="67">
        <v>46912.28</v>
      </c>
      <c r="L49" s="27"/>
    </row>
    <row r="50" spans="1:13" ht="15.75" x14ac:dyDescent="0.25">
      <c r="A50" s="1" t="s">
        <v>88</v>
      </c>
      <c r="B50" s="46" t="s">
        <v>89</v>
      </c>
      <c r="C50" s="47"/>
      <c r="D50" s="47"/>
      <c r="E50" s="47"/>
      <c r="F50" s="48"/>
      <c r="G50" s="64"/>
      <c r="H50" s="68"/>
      <c r="I50" s="67"/>
      <c r="L50" s="27"/>
    </row>
    <row r="51" spans="1:13" ht="15.75" x14ac:dyDescent="0.25">
      <c r="A51" s="1" t="s">
        <v>90</v>
      </c>
      <c r="B51" s="28" t="s">
        <v>91</v>
      </c>
      <c r="C51" s="29"/>
      <c r="D51" s="29"/>
      <c r="E51" s="29"/>
      <c r="F51" s="30"/>
      <c r="G51" s="64"/>
      <c r="H51" s="65">
        <f>H52+H53+H54</f>
        <v>0</v>
      </c>
      <c r="I51" s="66">
        <f>I52+I53+I54</f>
        <v>0</v>
      </c>
      <c r="L51" s="27"/>
    </row>
    <row r="52" spans="1:13" ht="15.75" x14ac:dyDescent="0.25">
      <c r="A52" s="1" t="s">
        <v>92</v>
      </c>
      <c r="B52" s="46" t="s">
        <v>93</v>
      </c>
      <c r="C52" s="47"/>
      <c r="D52" s="47"/>
      <c r="E52" s="47"/>
      <c r="F52" s="48"/>
      <c r="G52" s="64"/>
      <c r="H52" s="68">
        <v>0</v>
      </c>
      <c r="I52" s="67">
        <v>0</v>
      </c>
      <c r="L52" s="27"/>
    </row>
    <row r="53" spans="1:13" ht="15.75" x14ac:dyDescent="0.25">
      <c r="A53" s="1" t="s">
        <v>94</v>
      </c>
      <c r="B53" s="46" t="s">
        <v>95</v>
      </c>
      <c r="C53" s="47"/>
      <c r="D53" s="47"/>
      <c r="E53" s="47"/>
      <c r="F53" s="48"/>
      <c r="G53" s="64"/>
      <c r="H53" s="68">
        <v>0</v>
      </c>
      <c r="I53" s="67">
        <v>0</v>
      </c>
      <c r="L53" s="27"/>
    </row>
    <row r="54" spans="1:13" ht="15.75" x14ac:dyDescent="0.25">
      <c r="A54" s="1" t="s">
        <v>96</v>
      </c>
      <c r="B54" s="46" t="s">
        <v>97</v>
      </c>
      <c r="C54" s="47"/>
      <c r="D54" s="47"/>
      <c r="E54" s="47"/>
      <c r="F54" s="48"/>
      <c r="G54" s="64"/>
      <c r="H54" s="68">
        <v>0</v>
      </c>
      <c r="I54" s="67">
        <v>0</v>
      </c>
      <c r="L54" s="27"/>
    </row>
    <row r="55" spans="1:13" ht="15.75" x14ac:dyDescent="0.25">
      <c r="A55" s="1" t="s">
        <v>98</v>
      </c>
      <c r="B55" s="28" t="s">
        <v>36</v>
      </c>
      <c r="C55" s="29"/>
      <c r="D55" s="29"/>
      <c r="E55" s="29"/>
      <c r="F55" s="30"/>
      <c r="G55" s="64"/>
      <c r="H55" s="68">
        <v>0</v>
      </c>
      <c r="I55" s="67">
        <v>0</v>
      </c>
      <c r="L55" s="27"/>
    </row>
    <row r="56" spans="1:13" ht="15.75" x14ac:dyDescent="0.25">
      <c r="A56" s="1" t="s">
        <v>99</v>
      </c>
      <c r="B56" s="49" t="s">
        <v>100</v>
      </c>
      <c r="C56" s="50"/>
      <c r="D56" s="50"/>
      <c r="E56" s="50"/>
      <c r="F56" s="50"/>
      <c r="G56" s="64"/>
      <c r="H56" s="65">
        <f>H51+H48+H38+H27+H26+H44+H55</f>
        <v>14980077.789999999</v>
      </c>
      <c r="I56" s="66">
        <f>I51+I48+I38+I27+I26+I44+I55</f>
        <v>5507899.4800000004</v>
      </c>
      <c r="L56" s="27"/>
    </row>
    <row r="57" spans="1:13" ht="15.75" x14ac:dyDescent="0.25">
      <c r="A57" s="1" t="s">
        <v>101</v>
      </c>
      <c r="B57" s="16" t="s">
        <v>102</v>
      </c>
      <c r="C57" s="17"/>
      <c r="D57" s="17"/>
      <c r="E57" s="17"/>
      <c r="F57" s="17"/>
      <c r="G57" s="51"/>
      <c r="H57" s="32">
        <f>H56+H24</f>
        <v>14980077.789999999</v>
      </c>
      <c r="I57" s="41">
        <f>I56+I24</f>
        <v>14939393.07</v>
      </c>
      <c r="J57" s="40"/>
      <c r="L57" s="27"/>
    </row>
    <row r="58" spans="1:13" x14ac:dyDescent="0.25">
      <c r="B58" s="69"/>
      <c r="C58" s="69"/>
      <c r="D58" s="69"/>
      <c r="E58" s="69"/>
      <c r="F58" s="69"/>
      <c r="G58" s="70"/>
      <c r="H58" s="71"/>
      <c r="I58" s="72"/>
      <c r="L58" s="27"/>
    </row>
    <row r="59" spans="1:13" ht="42.75" x14ac:dyDescent="0.25">
      <c r="B59" s="16" t="s">
        <v>103</v>
      </c>
      <c r="C59" s="17"/>
      <c r="D59" s="17"/>
      <c r="E59" s="17"/>
      <c r="F59" s="17"/>
      <c r="G59" s="18" t="s">
        <v>7</v>
      </c>
      <c r="H59" s="73" t="s">
        <v>9</v>
      </c>
      <c r="I59" s="74" t="s">
        <v>9</v>
      </c>
      <c r="L59" s="27"/>
    </row>
    <row r="60" spans="1:13" x14ac:dyDescent="0.25">
      <c r="A60" s="21"/>
      <c r="B60" s="22" t="s">
        <v>104</v>
      </c>
      <c r="C60" s="23"/>
      <c r="D60" s="23"/>
      <c r="E60" s="23"/>
      <c r="F60" s="23"/>
      <c r="G60" s="24"/>
      <c r="H60" s="25"/>
      <c r="I60" s="26"/>
      <c r="L60" s="27"/>
    </row>
    <row r="61" spans="1:13" x14ac:dyDescent="0.25">
      <c r="A61" s="1" t="s">
        <v>105</v>
      </c>
      <c r="B61" s="28" t="s">
        <v>106</v>
      </c>
      <c r="C61" s="29"/>
      <c r="D61" s="29"/>
      <c r="E61" s="29"/>
      <c r="F61" s="30"/>
      <c r="G61" s="75"/>
      <c r="H61" s="44">
        <v>15000000</v>
      </c>
      <c r="I61" s="45">
        <v>15000000</v>
      </c>
      <c r="L61" s="27"/>
      <c r="M61" s="76"/>
    </row>
    <row r="62" spans="1:13" x14ac:dyDescent="0.25">
      <c r="A62" s="1" t="s">
        <v>107</v>
      </c>
      <c r="B62" s="28" t="s">
        <v>108</v>
      </c>
      <c r="C62" s="29"/>
      <c r="D62" s="29"/>
      <c r="E62" s="29"/>
      <c r="F62" s="30"/>
      <c r="G62" s="75"/>
      <c r="H62" s="42"/>
      <c r="I62" s="43"/>
      <c r="L62" s="27"/>
    </row>
    <row r="63" spans="1:13" x14ac:dyDescent="0.25">
      <c r="A63" s="1" t="s">
        <v>109</v>
      </c>
      <c r="B63" s="28" t="s">
        <v>110</v>
      </c>
      <c r="C63" s="29"/>
      <c r="D63" s="29"/>
      <c r="E63" s="29"/>
      <c r="F63" s="30"/>
      <c r="G63" s="75"/>
      <c r="H63" s="42"/>
      <c r="I63" s="43"/>
      <c r="L63" s="27"/>
    </row>
    <row r="64" spans="1:13" x14ac:dyDescent="0.25">
      <c r="A64" s="1" t="s">
        <v>111</v>
      </c>
      <c r="B64" s="28" t="s">
        <v>112</v>
      </c>
      <c r="C64" s="29"/>
      <c r="D64" s="29"/>
      <c r="E64" s="29"/>
      <c r="F64" s="30"/>
      <c r="G64" s="75"/>
      <c r="H64" s="42"/>
      <c r="I64" s="45"/>
      <c r="L64" s="27"/>
    </row>
    <row r="65" spans="1:13" x14ac:dyDescent="0.25">
      <c r="A65" s="1" t="s">
        <v>113</v>
      </c>
      <c r="B65" s="46" t="s">
        <v>114</v>
      </c>
      <c r="C65" s="47"/>
      <c r="D65" s="47"/>
      <c r="E65" s="47"/>
      <c r="F65" s="48"/>
      <c r="G65" s="75"/>
      <c r="H65" s="42"/>
      <c r="I65" s="43"/>
      <c r="L65" s="27"/>
    </row>
    <row r="66" spans="1:13" x14ac:dyDescent="0.25">
      <c r="A66" s="1" t="s">
        <v>115</v>
      </c>
      <c r="B66" s="46" t="s">
        <v>116</v>
      </c>
      <c r="C66" s="47"/>
      <c r="D66" s="47"/>
      <c r="E66" s="47"/>
      <c r="F66" s="48"/>
      <c r="G66" s="75"/>
      <c r="H66" s="42"/>
      <c r="I66" s="77"/>
      <c r="L66" s="27"/>
    </row>
    <row r="67" spans="1:13" x14ac:dyDescent="0.25">
      <c r="A67" s="1" t="s">
        <v>117</v>
      </c>
      <c r="B67" s="28" t="s">
        <v>118</v>
      </c>
      <c r="C67" s="29"/>
      <c r="D67" s="29"/>
      <c r="E67" s="29"/>
      <c r="F67" s="30"/>
      <c r="G67" s="75"/>
      <c r="H67" s="78">
        <f>H68+H69+H70+H71</f>
        <v>-30573.8</v>
      </c>
      <c r="I67" s="79">
        <f>I68+I69+I70+I71</f>
        <v>-529546.13</v>
      </c>
      <c r="L67" s="27"/>
    </row>
    <row r="68" spans="1:13" x14ac:dyDescent="0.25">
      <c r="A68" s="1" t="s">
        <v>119</v>
      </c>
      <c r="B68" s="80" t="s">
        <v>120</v>
      </c>
      <c r="C68" s="81"/>
      <c r="D68" s="81"/>
      <c r="E68" s="81"/>
      <c r="F68" s="82"/>
      <c r="G68" s="75"/>
      <c r="H68" s="42">
        <f>+Forma2S_I!D35</f>
        <v>0</v>
      </c>
      <c r="I68" s="43">
        <f>+Forma2S_I!E35</f>
        <v>-498972.33</v>
      </c>
      <c r="K68" s="40"/>
      <c r="L68" s="27"/>
      <c r="M68" s="76"/>
    </row>
    <row r="69" spans="1:13" ht="30" customHeight="1" x14ac:dyDescent="0.25">
      <c r="A69" s="1" t="s">
        <v>121</v>
      </c>
      <c r="B69" s="80" t="s">
        <v>122</v>
      </c>
      <c r="C69" s="83"/>
      <c r="D69" s="83"/>
      <c r="E69" s="83"/>
      <c r="F69" s="84"/>
      <c r="G69" s="85"/>
      <c r="H69" s="86"/>
      <c r="I69" s="77">
        <v>0</v>
      </c>
      <c r="L69" s="27"/>
    </row>
    <row r="70" spans="1:13" ht="30.75" customHeight="1" x14ac:dyDescent="0.25">
      <c r="A70" s="1" t="s">
        <v>123</v>
      </c>
      <c r="B70" s="80" t="s">
        <v>124</v>
      </c>
      <c r="C70" s="81"/>
      <c r="D70" s="81"/>
      <c r="E70" s="81"/>
      <c r="F70" s="82"/>
      <c r="G70" s="85"/>
      <c r="H70" s="86">
        <v>-30573.8</v>
      </c>
      <c r="I70" s="77">
        <v>-30573.8</v>
      </c>
      <c r="J70" s="87"/>
      <c r="K70" s="40"/>
      <c r="L70" s="27"/>
    </row>
    <row r="71" spans="1:13" x14ac:dyDescent="0.25">
      <c r="A71" s="1" t="s">
        <v>125</v>
      </c>
      <c r="B71" s="80" t="s">
        <v>126</v>
      </c>
      <c r="C71" s="81"/>
      <c r="D71" s="81"/>
      <c r="E71" s="81"/>
      <c r="F71" s="82"/>
      <c r="G71" s="85"/>
      <c r="H71" s="42"/>
      <c r="I71" s="43"/>
      <c r="L71" s="27"/>
    </row>
    <row r="72" spans="1:13" x14ac:dyDescent="0.25">
      <c r="A72" s="1" t="s">
        <v>127</v>
      </c>
      <c r="B72" s="88" t="s">
        <v>128</v>
      </c>
      <c r="C72" s="88"/>
      <c r="D72" s="88"/>
      <c r="E72" s="88"/>
      <c r="F72" s="88"/>
      <c r="G72" s="89"/>
      <c r="H72" s="90">
        <f>H61+H62+H63+H64+H67</f>
        <v>14969426.199999999</v>
      </c>
      <c r="I72" s="91">
        <f>I61+I62+I63+I64+I67</f>
        <v>14470453.869999999</v>
      </c>
      <c r="L72" s="27"/>
    </row>
    <row r="73" spans="1:13" x14ac:dyDescent="0.25">
      <c r="A73" s="21"/>
      <c r="B73" s="92" t="s">
        <v>129</v>
      </c>
      <c r="C73" s="93"/>
      <c r="D73" s="93"/>
      <c r="E73" s="93"/>
      <c r="F73" s="94"/>
      <c r="G73" s="95"/>
      <c r="H73" s="42"/>
      <c r="I73" s="43"/>
      <c r="L73" s="27"/>
    </row>
    <row r="74" spans="1:13" x14ac:dyDescent="0.25">
      <c r="A74" s="1" t="s">
        <v>130</v>
      </c>
      <c r="B74" s="34" t="s">
        <v>131</v>
      </c>
      <c r="C74" s="35"/>
      <c r="D74" s="35"/>
      <c r="E74" s="35"/>
      <c r="F74" s="36"/>
      <c r="G74" s="95"/>
      <c r="H74" s="44">
        <f>SUM(H75:H76)</f>
        <v>0</v>
      </c>
      <c r="I74" s="45">
        <f>SUM(I75:I76)</f>
        <v>432228.34</v>
      </c>
      <c r="L74" s="27"/>
    </row>
    <row r="75" spans="1:13" x14ac:dyDescent="0.25">
      <c r="A75" s="1" t="s">
        <v>132</v>
      </c>
      <c r="B75" s="46" t="s">
        <v>133</v>
      </c>
      <c r="C75" s="47"/>
      <c r="D75" s="47"/>
      <c r="E75" s="47"/>
      <c r="F75" s="48"/>
      <c r="G75" s="95"/>
      <c r="H75" s="42"/>
      <c r="I75" s="43">
        <v>432228.34</v>
      </c>
      <c r="L75" s="27"/>
    </row>
    <row r="76" spans="1:13" x14ac:dyDescent="0.25">
      <c r="A76" s="1" t="s">
        <v>134</v>
      </c>
      <c r="B76" s="46" t="s">
        <v>135</v>
      </c>
      <c r="C76" s="47"/>
      <c r="D76" s="47"/>
      <c r="E76" s="47"/>
      <c r="F76" s="48"/>
      <c r="G76" s="95"/>
      <c r="H76" s="96"/>
      <c r="I76" s="43"/>
      <c r="L76" s="27"/>
    </row>
    <row r="77" spans="1:13" x14ac:dyDescent="0.25">
      <c r="A77" s="1" t="s">
        <v>136</v>
      </c>
      <c r="B77" s="28" t="s">
        <v>137</v>
      </c>
      <c r="C77" s="29"/>
      <c r="D77" s="29"/>
      <c r="E77" s="29"/>
      <c r="F77" s="30"/>
      <c r="G77" s="95"/>
      <c r="H77" s="44"/>
      <c r="I77" s="45"/>
      <c r="L77" s="27"/>
    </row>
    <row r="78" spans="1:13" x14ac:dyDescent="0.25">
      <c r="A78" s="1" t="s">
        <v>138</v>
      </c>
      <c r="B78" s="28" t="s">
        <v>139</v>
      </c>
      <c r="C78" s="29"/>
      <c r="D78" s="29"/>
      <c r="E78" s="29"/>
      <c r="F78" s="30"/>
      <c r="G78" s="95"/>
      <c r="H78" s="42"/>
      <c r="I78" s="45"/>
      <c r="L78" s="27"/>
    </row>
    <row r="79" spans="1:13" x14ac:dyDescent="0.25">
      <c r="A79" s="1" t="s">
        <v>140</v>
      </c>
      <c r="B79" s="28" t="s">
        <v>141</v>
      </c>
      <c r="C79" s="29"/>
      <c r="D79" s="29"/>
      <c r="E79" s="29"/>
      <c r="F79" s="30"/>
      <c r="G79" s="95"/>
      <c r="H79" s="42"/>
      <c r="I79" s="45"/>
      <c r="L79" s="27"/>
    </row>
    <row r="80" spans="1:13" x14ac:dyDescent="0.25">
      <c r="A80" s="1" t="s">
        <v>142</v>
      </c>
      <c r="B80" s="28" t="s">
        <v>143</v>
      </c>
      <c r="C80" s="29"/>
      <c r="D80" s="29"/>
      <c r="E80" s="29"/>
      <c r="F80" s="30"/>
      <c r="G80" s="95"/>
      <c r="H80" s="42"/>
      <c r="I80" s="45"/>
      <c r="L80" s="27"/>
    </row>
    <row r="81" spans="1:12" x14ac:dyDescent="0.25">
      <c r="A81" s="1" t="s">
        <v>144</v>
      </c>
      <c r="B81" s="28" t="s">
        <v>145</v>
      </c>
      <c r="C81" s="29"/>
      <c r="D81" s="29"/>
      <c r="E81" s="29"/>
      <c r="F81" s="30"/>
      <c r="G81" s="95"/>
      <c r="H81" s="44">
        <f>SUM(H82:H87)</f>
        <v>10651.59</v>
      </c>
      <c r="I81" s="45">
        <f>SUM(I82:I87)</f>
        <v>0</v>
      </c>
      <c r="L81" s="27"/>
    </row>
    <row r="82" spans="1:12" x14ac:dyDescent="0.25">
      <c r="A82" s="1" t="s">
        <v>146</v>
      </c>
      <c r="B82" s="46" t="s">
        <v>147</v>
      </c>
      <c r="C82" s="47"/>
      <c r="D82" s="47"/>
      <c r="E82" s="47"/>
      <c r="F82" s="48"/>
      <c r="G82" s="95"/>
      <c r="H82" s="42"/>
      <c r="I82" s="43">
        <v>0</v>
      </c>
      <c r="L82" s="27"/>
    </row>
    <row r="83" spans="1:12" x14ac:dyDescent="0.25">
      <c r="A83" s="1" t="s">
        <v>148</v>
      </c>
      <c r="B83" s="46" t="s">
        <v>149</v>
      </c>
      <c r="C83" s="47"/>
      <c r="D83" s="47"/>
      <c r="E83" s="47"/>
      <c r="F83" s="48"/>
      <c r="G83" s="95"/>
      <c r="H83" s="42">
        <v>10576.87</v>
      </c>
      <c r="I83" s="43">
        <v>0</v>
      </c>
      <c r="L83" s="27"/>
    </row>
    <row r="84" spans="1:12" x14ac:dyDescent="0.25">
      <c r="A84" s="1" t="s">
        <v>150</v>
      </c>
      <c r="B84" s="46" t="s">
        <v>151</v>
      </c>
      <c r="C84" s="47"/>
      <c r="D84" s="47"/>
      <c r="E84" s="47"/>
      <c r="F84" s="48"/>
      <c r="G84" s="95"/>
      <c r="H84" s="42">
        <v>0</v>
      </c>
      <c r="I84" s="43">
        <v>0</v>
      </c>
      <c r="L84" s="27"/>
    </row>
    <row r="85" spans="1:12" x14ac:dyDescent="0.25">
      <c r="A85" s="1" t="s">
        <v>152</v>
      </c>
      <c r="B85" s="46" t="s">
        <v>153</v>
      </c>
      <c r="C85" s="47"/>
      <c r="D85" s="47"/>
      <c r="E85" s="47"/>
      <c r="F85" s="48"/>
      <c r="G85" s="95"/>
      <c r="H85" s="42"/>
      <c r="I85" s="43"/>
      <c r="L85" s="27"/>
    </row>
    <row r="86" spans="1:12" x14ac:dyDescent="0.25">
      <c r="A86" s="1" t="s">
        <v>154</v>
      </c>
      <c r="B86" s="46" t="s">
        <v>155</v>
      </c>
      <c r="C86" s="47"/>
      <c r="D86" s="47"/>
      <c r="E86" s="47"/>
      <c r="F86" s="48"/>
      <c r="G86" s="95"/>
      <c r="H86" s="42"/>
      <c r="I86" s="43"/>
      <c r="L86" s="27"/>
    </row>
    <row r="87" spans="1:12" x14ac:dyDescent="0.25">
      <c r="A87" s="1" t="s">
        <v>156</v>
      </c>
      <c r="B87" s="46" t="s">
        <v>157</v>
      </c>
      <c r="C87" s="47"/>
      <c r="D87" s="47"/>
      <c r="E87" s="47"/>
      <c r="F87" s="48"/>
      <c r="G87" s="95"/>
      <c r="H87" s="42">
        <v>74.72</v>
      </c>
      <c r="I87" s="43"/>
      <c r="L87" s="27"/>
    </row>
    <row r="88" spans="1:12" x14ac:dyDescent="0.25">
      <c r="A88" s="1" t="s">
        <v>158</v>
      </c>
      <c r="B88" s="28" t="s">
        <v>159</v>
      </c>
      <c r="C88" s="29"/>
      <c r="D88" s="29"/>
      <c r="E88" s="29"/>
      <c r="F88" s="30"/>
      <c r="G88" s="95"/>
      <c r="H88" s="42">
        <f>+H89+H90</f>
        <v>0</v>
      </c>
      <c r="I88" s="45">
        <f>+I89+I90</f>
        <v>0</v>
      </c>
      <c r="L88" s="27"/>
    </row>
    <row r="89" spans="1:12" x14ac:dyDescent="0.25">
      <c r="A89" s="1" t="s">
        <v>160</v>
      </c>
      <c r="B89" s="46" t="s">
        <v>161</v>
      </c>
      <c r="C89" s="47"/>
      <c r="D89" s="47"/>
      <c r="E89" s="47"/>
      <c r="F89" s="48"/>
      <c r="G89" s="95"/>
      <c r="H89" s="42"/>
      <c r="I89" s="43"/>
      <c r="L89" s="27"/>
    </row>
    <row r="90" spans="1:12" x14ac:dyDescent="0.25">
      <c r="A90" s="1" t="s">
        <v>162</v>
      </c>
      <c r="B90" s="46" t="s">
        <v>163</v>
      </c>
      <c r="C90" s="47"/>
      <c r="D90" s="47"/>
      <c r="E90" s="47"/>
      <c r="F90" s="48"/>
      <c r="G90" s="95"/>
      <c r="H90" s="42"/>
      <c r="I90" s="43"/>
      <c r="L90" s="27"/>
    </row>
    <row r="91" spans="1:12" x14ac:dyDescent="0.25">
      <c r="A91" s="1" t="s">
        <v>164</v>
      </c>
      <c r="B91" s="28" t="s">
        <v>165</v>
      </c>
      <c r="C91" s="29"/>
      <c r="D91" s="29"/>
      <c r="E91" s="29"/>
      <c r="F91" s="30"/>
      <c r="G91" s="95"/>
      <c r="H91" s="44">
        <f>SUM(H92:H93)</f>
        <v>0</v>
      </c>
      <c r="I91" s="45">
        <f>SUM(I92:I93)</f>
        <v>36710.86</v>
      </c>
      <c r="L91" s="27"/>
    </row>
    <row r="92" spans="1:12" x14ac:dyDescent="0.25">
      <c r="A92" s="1" t="s">
        <v>166</v>
      </c>
      <c r="B92" s="46" t="s">
        <v>167</v>
      </c>
      <c r="C92" s="47"/>
      <c r="D92" s="47"/>
      <c r="E92" s="47"/>
      <c r="F92" s="48"/>
      <c r="G92" s="95"/>
      <c r="H92" s="42"/>
      <c r="I92" s="97">
        <v>36710.86</v>
      </c>
      <c r="L92" s="27"/>
    </row>
    <row r="93" spans="1:12" x14ac:dyDescent="0.25">
      <c r="A93" s="1" t="s">
        <v>168</v>
      </c>
      <c r="B93" s="46" t="s">
        <v>169</v>
      </c>
      <c r="C93" s="47"/>
      <c r="D93" s="47"/>
      <c r="E93" s="47"/>
      <c r="F93" s="48"/>
      <c r="G93" s="95"/>
      <c r="H93" s="42"/>
      <c r="I93" s="43"/>
      <c r="L93" s="27"/>
    </row>
    <row r="94" spans="1:12" x14ac:dyDescent="0.25">
      <c r="A94" s="1" t="s">
        <v>170</v>
      </c>
      <c r="B94" s="28" t="s">
        <v>34</v>
      </c>
      <c r="C94" s="29"/>
      <c r="D94" s="29"/>
      <c r="E94" s="29"/>
      <c r="F94" s="30"/>
      <c r="G94" s="95"/>
      <c r="H94" s="42"/>
      <c r="I94" s="43"/>
      <c r="L94" s="27"/>
    </row>
    <row r="95" spans="1:12" x14ac:dyDescent="0.25">
      <c r="A95" s="1" t="s">
        <v>171</v>
      </c>
      <c r="B95" s="28" t="s">
        <v>172</v>
      </c>
      <c r="C95" s="29"/>
      <c r="D95" s="29"/>
      <c r="E95" s="29"/>
      <c r="F95" s="30"/>
      <c r="G95" s="75"/>
      <c r="H95" s="42"/>
      <c r="I95" s="98"/>
      <c r="L95" s="27"/>
    </row>
    <row r="96" spans="1:12" x14ac:dyDescent="0.25">
      <c r="A96" s="1" t="s">
        <v>173</v>
      </c>
      <c r="B96" s="88" t="s">
        <v>174</v>
      </c>
      <c r="C96" s="88"/>
      <c r="D96" s="88"/>
      <c r="E96" s="88"/>
      <c r="F96" s="88"/>
      <c r="G96" s="18"/>
      <c r="H96" s="32">
        <f>H91+H81+H74+H95+H77+H78+H79+H80+H88+H94</f>
        <v>10651.59</v>
      </c>
      <c r="I96" s="41">
        <f>I91+I81+I74+I95+I77+I78+I79+I80+I88+I94</f>
        <v>468939.2</v>
      </c>
      <c r="L96" s="27"/>
    </row>
    <row r="97" spans="1:12" x14ac:dyDescent="0.25">
      <c r="A97" s="21"/>
      <c r="B97" s="22" t="s">
        <v>175</v>
      </c>
      <c r="C97" s="23"/>
      <c r="D97" s="23"/>
      <c r="E97" s="23"/>
      <c r="F97" s="23"/>
      <c r="G97" s="99"/>
      <c r="H97" s="25"/>
      <c r="I97" s="26"/>
      <c r="L97" s="27"/>
    </row>
    <row r="98" spans="1:12" x14ac:dyDescent="0.25">
      <c r="A98" s="1" t="s">
        <v>176</v>
      </c>
      <c r="B98" s="28" t="s">
        <v>177</v>
      </c>
      <c r="C98" s="29"/>
      <c r="D98" s="29"/>
      <c r="E98" s="29"/>
      <c r="F98" s="30"/>
      <c r="G98" s="95"/>
      <c r="H98" s="42"/>
      <c r="I98" s="43"/>
      <c r="L98" s="27"/>
    </row>
    <row r="99" spans="1:12" x14ac:dyDescent="0.25">
      <c r="A99" s="1" t="s">
        <v>178</v>
      </c>
      <c r="B99" s="28" t="s">
        <v>179</v>
      </c>
      <c r="C99" s="29"/>
      <c r="D99" s="29"/>
      <c r="E99" s="29"/>
      <c r="F99" s="30"/>
      <c r="G99" s="95"/>
      <c r="H99" s="42"/>
      <c r="I99" s="43"/>
      <c r="L99" s="27"/>
    </row>
    <row r="100" spans="1:12" x14ac:dyDescent="0.25">
      <c r="A100" s="1" t="s">
        <v>180</v>
      </c>
      <c r="B100" s="28" t="s">
        <v>181</v>
      </c>
      <c r="C100" s="29"/>
      <c r="D100" s="29"/>
      <c r="E100" s="29"/>
      <c r="F100" s="30"/>
      <c r="G100" s="95"/>
      <c r="H100" s="42"/>
      <c r="I100" s="43"/>
      <c r="L100" s="27"/>
    </row>
    <row r="101" spans="1:12" x14ac:dyDescent="0.25">
      <c r="A101" s="1" t="s">
        <v>182</v>
      </c>
      <c r="B101" s="28" t="s">
        <v>183</v>
      </c>
      <c r="C101" s="29"/>
      <c r="D101" s="29"/>
      <c r="E101" s="29"/>
      <c r="F101" s="30"/>
      <c r="G101" s="95"/>
      <c r="H101" s="44">
        <f>SUM(H102:H107)</f>
        <v>0</v>
      </c>
      <c r="I101" s="45">
        <f>SUM(I102:I107)</f>
        <v>0</v>
      </c>
      <c r="L101" s="27"/>
    </row>
    <row r="102" spans="1:12" x14ac:dyDescent="0.25">
      <c r="A102" s="1" t="s">
        <v>184</v>
      </c>
      <c r="B102" s="46" t="s">
        <v>147</v>
      </c>
      <c r="C102" s="47"/>
      <c r="D102" s="47"/>
      <c r="E102" s="47"/>
      <c r="F102" s="48"/>
      <c r="G102" s="95"/>
      <c r="H102" s="42"/>
      <c r="I102" s="43"/>
      <c r="L102" s="27"/>
    </row>
    <row r="103" spans="1:12" x14ac:dyDescent="0.25">
      <c r="A103" s="1" t="s">
        <v>185</v>
      </c>
      <c r="B103" s="46" t="s">
        <v>149</v>
      </c>
      <c r="C103" s="47"/>
      <c r="D103" s="47"/>
      <c r="E103" s="47"/>
      <c r="F103" s="48"/>
      <c r="G103" s="95"/>
      <c r="H103" s="42"/>
      <c r="I103" s="43"/>
      <c r="L103" s="27"/>
    </row>
    <row r="104" spans="1:12" x14ac:dyDescent="0.25">
      <c r="A104" s="1" t="s">
        <v>186</v>
      </c>
      <c r="B104" s="46" t="s">
        <v>151</v>
      </c>
      <c r="C104" s="47"/>
      <c r="D104" s="47"/>
      <c r="E104" s="47"/>
      <c r="F104" s="48"/>
      <c r="G104" s="95"/>
      <c r="H104" s="42"/>
      <c r="I104" s="43"/>
      <c r="L104" s="27"/>
    </row>
    <row r="105" spans="1:12" x14ac:dyDescent="0.25">
      <c r="A105" s="1" t="s">
        <v>187</v>
      </c>
      <c r="B105" s="46" t="s">
        <v>153</v>
      </c>
      <c r="C105" s="47"/>
      <c r="D105" s="47"/>
      <c r="E105" s="47"/>
      <c r="F105" s="48"/>
      <c r="G105" s="95"/>
      <c r="H105" s="42"/>
      <c r="I105" s="43"/>
      <c r="L105" s="27"/>
    </row>
    <row r="106" spans="1:12" x14ac:dyDescent="0.25">
      <c r="A106" s="1" t="s">
        <v>188</v>
      </c>
      <c r="B106" s="46" t="s">
        <v>155</v>
      </c>
      <c r="C106" s="47"/>
      <c r="D106" s="47"/>
      <c r="E106" s="47"/>
      <c r="F106" s="48"/>
      <c r="G106" s="95"/>
      <c r="H106" s="42"/>
      <c r="I106" s="43"/>
      <c r="L106" s="27"/>
    </row>
    <row r="107" spans="1:12" x14ac:dyDescent="0.25">
      <c r="A107" s="1" t="s">
        <v>189</v>
      </c>
      <c r="B107" s="46" t="s">
        <v>157</v>
      </c>
      <c r="C107" s="47"/>
      <c r="D107" s="47"/>
      <c r="E107" s="47"/>
      <c r="F107" s="48"/>
      <c r="G107" s="95"/>
      <c r="H107" s="42"/>
      <c r="I107" s="100">
        <v>0</v>
      </c>
      <c r="J107" s="40"/>
      <c r="L107" s="27"/>
    </row>
    <row r="108" spans="1:12" x14ac:dyDescent="0.25">
      <c r="A108" s="1" t="s">
        <v>190</v>
      </c>
      <c r="B108" s="28" t="s">
        <v>191</v>
      </c>
      <c r="C108" s="29"/>
      <c r="D108" s="29"/>
      <c r="E108" s="29"/>
      <c r="F108" s="30"/>
      <c r="G108" s="95"/>
      <c r="H108" s="44">
        <f>+H109+H1103</f>
        <v>0</v>
      </c>
      <c r="I108" s="101">
        <f>+I109+I1103</f>
        <v>0</v>
      </c>
      <c r="L108" s="27"/>
    </row>
    <row r="109" spans="1:12" x14ac:dyDescent="0.25">
      <c r="A109" s="1" t="s">
        <v>192</v>
      </c>
      <c r="B109" s="46" t="s">
        <v>161</v>
      </c>
      <c r="C109" s="47"/>
      <c r="D109" s="47"/>
      <c r="E109" s="47"/>
      <c r="F109" s="48"/>
      <c r="G109" s="95"/>
      <c r="H109" s="42"/>
      <c r="I109" s="43"/>
      <c r="L109" s="27"/>
    </row>
    <row r="110" spans="1:12" x14ac:dyDescent="0.25">
      <c r="A110" s="1" t="s">
        <v>193</v>
      </c>
      <c r="B110" s="46" t="s">
        <v>163</v>
      </c>
      <c r="C110" s="47"/>
      <c r="D110" s="47"/>
      <c r="E110" s="47"/>
      <c r="F110" s="48"/>
      <c r="G110" s="95"/>
      <c r="H110" s="42"/>
      <c r="I110" s="43"/>
      <c r="L110" s="27"/>
    </row>
    <row r="111" spans="1:12" x14ac:dyDescent="0.25">
      <c r="A111" s="1" t="s">
        <v>194</v>
      </c>
      <c r="B111" s="28" t="s">
        <v>34</v>
      </c>
      <c r="C111" s="29"/>
      <c r="D111" s="29"/>
      <c r="E111" s="29"/>
      <c r="F111" s="30"/>
      <c r="G111" s="95"/>
      <c r="H111" s="42"/>
      <c r="I111" s="43"/>
      <c r="L111" s="27"/>
    </row>
    <row r="112" spans="1:12" x14ac:dyDescent="0.25">
      <c r="A112" s="1" t="s">
        <v>195</v>
      </c>
      <c r="B112" s="102" t="s">
        <v>172</v>
      </c>
      <c r="C112" s="103"/>
      <c r="D112" s="103"/>
      <c r="E112" s="103"/>
      <c r="F112" s="103"/>
      <c r="G112" s="75"/>
      <c r="H112" s="42">
        <v>0</v>
      </c>
      <c r="I112" s="45">
        <v>0</v>
      </c>
      <c r="L112" s="27"/>
    </row>
    <row r="113" spans="1:12" x14ac:dyDescent="0.25">
      <c r="A113" s="1" t="s">
        <v>196</v>
      </c>
      <c r="B113" s="88" t="s">
        <v>197</v>
      </c>
      <c r="C113" s="88"/>
      <c r="D113" s="88"/>
      <c r="E113" s="88"/>
      <c r="F113" s="88"/>
      <c r="G113" s="18"/>
      <c r="H113" s="32">
        <f>H98+H99+H100+H108+H111+H112+H101</f>
        <v>0</v>
      </c>
      <c r="I113" s="41">
        <f>I98+I99+I100+I108+I111+I112+I101</f>
        <v>0</v>
      </c>
      <c r="L113" s="27"/>
    </row>
    <row r="114" spans="1:12" ht="15.75" x14ac:dyDescent="0.25">
      <c r="A114" s="1" t="s">
        <v>198</v>
      </c>
      <c r="B114" s="104" t="s">
        <v>199</v>
      </c>
      <c r="C114" s="104"/>
      <c r="D114" s="104"/>
      <c r="E114" s="104"/>
      <c r="F114" s="104"/>
      <c r="G114" s="51"/>
      <c r="H114" s="32">
        <f>H113+H96</f>
        <v>10651.59</v>
      </c>
      <c r="I114" s="41">
        <f>I113+I96</f>
        <v>468939.2</v>
      </c>
      <c r="L114" s="27"/>
    </row>
    <row r="115" spans="1:12" x14ac:dyDescent="0.25">
      <c r="A115" s="1" t="s">
        <v>200</v>
      </c>
      <c r="B115" s="105" t="s">
        <v>201</v>
      </c>
      <c r="C115" s="105"/>
      <c r="D115" s="105"/>
      <c r="E115" s="105"/>
      <c r="F115" s="105"/>
      <c r="G115" s="31"/>
      <c r="H115" s="32">
        <f>H114+H72</f>
        <v>14980077.789999999</v>
      </c>
      <c r="I115" s="41">
        <f>I114+I72</f>
        <v>14939393.069999998</v>
      </c>
      <c r="L115" s="27"/>
    </row>
    <row r="116" spans="1:12" x14ac:dyDescent="0.25">
      <c r="A116" s="1" t="s">
        <v>202</v>
      </c>
      <c r="B116" s="106" t="s">
        <v>203</v>
      </c>
      <c r="C116" s="107"/>
      <c r="D116" s="107"/>
      <c r="E116" s="107"/>
      <c r="F116" s="108"/>
      <c r="G116" s="24"/>
      <c r="H116" s="25">
        <f>H57-H115</f>
        <v>0</v>
      </c>
      <c r="I116" s="26">
        <f>I57-I115</f>
        <v>0</v>
      </c>
      <c r="L116" s="27"/>
    </row>
    <row r="117" spans="1:12" x14ac:dyDescent="0.25">
      <c r="B117" s="103" t="s">
        <v>204</v>
      </c>
      <c r="C117" s="103"/>
      <c r="D117" s="103"/>
      <c r="E117" s="103"/>
      <c r="F117" s="103"/>
      <c r="G117" s="109"/>
      <c r="H117" s="110"/>
      <c r="I117" s="111"/>
    </row>
    <row r="118" spans="1:12" x14ac:dyDescent="0.25">
      <c r="B118" s="103"/>
      <c r="C118" s="103"/>
      <c r="D118" s="103"/>
      <c r="E118" s="103"/>
      <c r="F118" s="103"/>
      <c r="G118" s="109"/>
      <c r="H118" s="110"/>
      <c r="I118" s="111"/>
    </row>
    <row r="119" spans="1:12" x14ac:dyDescent="0.25">
      <c r="B119" s="103"/>
      <c r="C119" s="103"/>
      <c r="D119" s="103"/>
      <c r="E119" s="103"/>
      <c r="F119" s="103"/>
      <c r="G119" s="109"/>
      <c r="H119" s="110"/>
      <c r="I119" s="111"/>
    </row>
    <row r="120" spans="1:12" x14ac:dyDescent="0.25">
      <c r="C120" s="103"/>
      <c r="D120" s="112" t="s">
        <v>205</v>
      </c>
      <c r="E120" s="112"/>
      <c r="F120" s="113"/>
      <c r="G120" s="113"/>
      <c r="H120" s="113"/>
      <c r="I120" s="111"/>
    </row>
    <row r="121" spans="1:12" x14ac:dyDescent="0.25">
      <c r="B121" s="103"/>
      <c r="C121" s="103"/>
      <c r="D121" s="112"/>
      <c r="E121" s="112"/>
      <c r="F121" s="112"/>
      <c r="G121" s="114"/>
      <c r="H121" s="115"/>
      <c r="I121" s="116" t="s">
        <v>206</v>
      </c>
    </row>
    <row r="122" spans="1:12" x14ac:dyDescent="0.25">
      <c r="B122" s="103"/>
      <c r="C122" s="103"/>
      <c r="D122" s="112" t="s">
        <v>207</v>
      </c>
      <c r="E122" s="112"/>
      <c r="F122" s="113"/>
      <c r="G122" s="113"/>
      <c r="H122" s="113"/>
      <c r="I122" s="111"/>
    </row>
    <row r="123" spans="1:12" x14ac:dyDescent="0.25">
      <c r="B123" s="103"/>
      <c r="C123" s="103"/>
      <c r="D123" s="103"/>
      <c r="E123" s="103"/>
      <c r="F123" s="117"/>
      <c r="G123" s="117"/>
      <c r="H123" s="117"/>
      <c r="I123" s="111"/>
    </row>
  </sheetData>
  <autoFilter ref="A9:I57" xr:uid="{00000000-0009-0000-0000-000000000000}">
    <filterColumn colId="1" showButton="0"/>
    <filterColumn colId="2" showButton="0"/>
    <filterColumn colId="3" showButton="0"/>
    <filterColumn colId="4" showButton="0"/>
  </autoFilter>
  <mergeCells count="116">
    <mergeCell ref="F122:H122"/>
    <mergeCell ref="F123:H123"/>
    <mergeCell ref="B111:F111"/>
    <mergeCell ref="B113:F113"/>
    <mergeCell ref="B114:F114"/>
    <mergeCell ref="B115:F115"/>
    <mergeCell ref="B116:F116"/>
    <mergeCell ref="F120:H120"/>
    <mergeCell ref="B105:F105"/>
    <mergeCell ref="B106:F106"/>
    <mergeCell ref="B107:F107"/>
    <mergeCell ref="B108:F108"/>
    <mergeCell ref="B109:F109"/>
    <mergeCell ref="B110:F110"/>
    <mergeCell ref="B99:F99"/>
    <mergeCell ref="B100:F100"/>
    <mergeCell ref="B101:F101"/>
    <mergeCell ref="B102:F102"/>
    <mergeCell ref="B103:F103"/>
    <mergeCell ref="B104:F104"/>
    <mergeCell ref="B93:F93"/>
    <mergeCell ref="B94:F94"/>
    <mergeCell ref="B95:F95"/>
    <mergeCell ref="B96:F96"/>
    <mergeCell ref="B97:F97"/>
    <mergeCell ref="B98:F98"/>
    <mergeCell ref="B87:F87"/>
    <mergeCell ref="B88:F88"/>
    <mergeCell ref="B89:F89"/>
    <mergeCell ref="B90:F90"/>
    <mergeCell ref="B91:F91"/>
    <mergeCell ref="B92:F92"/>
    <mergeCell ref="B81:F81"/>
    <mergeCell ref="B82:F82"/>
    <mergeCell ref="B83:F83"/>
    <mergeCell ref="B84:F84"/>
    <mergeCell ref="B85:F85"/>
    <mergeCell ref="B86:F86"/>
    <mergeCell ref="B75:F75"/>
    <mergeCell ref="B76:F76"/>
    <mergeCell ref="B77:F77"/>
    <mergeCell ref="B78:F78"/>
    <mergeCell ref="B79:F79"/>
    <mergeCell ref="B80:F80"/>
    <mergeCell ref="B69:F69"/>
    <mergeCell ref="B70:F70"/>
    <mergeCell ref="B71:F71"/>
    <mergeCell ref="B72:F72"/>
    <mergeCell ref="B73:F73"/>
    <mergeCell ref="B74:F74"/>
    <mergeCell ref="B63:F63"/>
    <mergeCell ref="B64:F64"/>
    <mergeCell ref="B65:F65"/>
    <mergeCell ref="B66:F66"/>
    <mergeCell ref="B67:F67"/>
    <mergeCell ref="B68:F68"/>
    <mergeCell ref="B56:F56"/>
    <mergeCell ref="B57:F57"/>
    <mergeCell ref="B59:F59"/>
    <mergeCell ref="B60:F60"/>
    <mergeCell ref="B61:F61"/>
    <mergeCell ref="B62:F62"/>
    <mergeCell ref="B50:F50"/>
    <mergeCell ref="B51:F51"/>
    <mergeCell ref="B52:F52"/>
    <mergeCell ref="B53:F53"/>
    <mergeCell ref="B54:F54"/>
    <mergeCell ref="B55:F55"/>
    <mergeCell ref="B44:F44"/>
    <mergeCell ref="B45:F45"/>
    <mergeCell ref="B46:F46"/>
    <mergeCell ref="B47:F47"/>
    <mergeCell ref="B48:F48"/>
    <mergeCell ref="B49:F49"/>
    <mergeCell ref="B38:F38"/>
    <mergeCell ref="B39:F39"/>
    <mergeCell ref="B40:F40"/>
    <mergeCell ref="B41:F41"/>
    <mergeCell ref="B42:F42"/>
    <mergeCell ref="B43:F43"/>
    <mergeCell ref="B32:F32"/>
    <mergeCell ref="B33:F33"/>
    <mergeCell ref="B34:F34"/>
    <mergeCell ref="B35:F35"/>
    <mergeCell ref="B36:F36"/>
    <mergeCell ref="B37:F37"/>
    <mergeCell ref="B26:F26"/>
    <mergeCell ref="B27:F27"/>
    <mergeCell ref="B28:F28"/>
    <mergeCell ref="B29:F29"/>
    <mergeCell ref="B30:F30"/>
    <mergeCell ref="B31:F31"/>
    <mergeCell ref="B20:F20"/>
    <mergeCell ref="B21:F21"/>
    <mergeCell ref="B22:F22"/>
    <mergeCell ref="B23:F23"/>
    <mergeCell ref="B24:F24"/>
    <mergeCell ref="B25:F25"/>
    <mergeCell ref="B14:F14"/>
    <mergeCell ref="B15:F15"/>
    <mergeCell ref="B16:F16"/>
    <mergeCell ref="B17:F17"/>
    <mergeCell ref="B18:F18"/>
    <mergeCell ref="B19:F19"/>
    <mergeCell ref="D8:H8"/>
    <mergeCell ref="B9:F9"/>
    <mergeCell ref="B10:F10"/>
    <mergeCell ref="B11:F11"/>
    <mergeCell ref="B12:F12"/>
    <mergeCell ref="B13:F13"/>
    <mergeCell ref="G1:I1"/>
    <mergeCell ref="B2:E2"/>
    <mergeCell ref="B3:I3"/>
    <mergeCell ref="B4:I4"/>
    <mergeCell ref="B5:I5"/>
    <mergeCell ref="B7:I7"/>
  </mergeCells>
  <pageMargins left="0.70866141732283472" right="0.70866141732283472" top="0.39370078740157483" bottom="0.74803149606299213" header="0.31496062992125984" footer="0.31496062992125984"/>
  <pageSetup paperSize="9" orientation="portrait" r:id="rId1"/>
  <headerFooter differentFirst="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39D38D-287B-4F33-ACC7-A19DB88866DC}">
  <sheetPr>
    <tabColor rgb="FFFF0000"/>
    <pageSetUpPr fitToPage="1"/>
  </sheetPr>
  <dimension ref="A1:Q47"/>
  <sheetViews>
    <sheetView showRuler="0" topLeftCell="A7" zoomScalePageLayoutView="115" workbookViewId="0">
      <selection activeCell="I43" sqref="I43"/>
    </sheetView>
  </sheetViews>
  <sheetFormatPr defaultRowHeight="15" x14ac:dyDescent="0.25"/>
  <cols>
    <col min="1" max="1" width="5" style="1" customWidth="1"/>
    <col min="2" max="2" width="31.7109375" style="3" customWidth="1"/>
    <col min="3" max="3" width="7.85546875" style="3" customWidth="1"/>
    <col min="4" max="4" width="18.28515625" style="3" customWidth="1"/>
    <col min="5" max="5" width="14.5703125" style="3" bestFit="1" customWidth="1"/>
    <col min="6" max="6" width="11.5703125" style="12" customWidth="1"/>
    <col min="7" max="7" width="17" style="3" customWidth="1"/>
    <col min="8" max="10" width="18.140625" style="3" customWidth="1"/>
    <col min="11" max="11" width="18.7109375" style="3" customWidth="1"/>
    <col min="12" max="12" width="16" style="3" customWidth="1"/>
    <col min="13" max="14" width="15.7109375" style="3" bestFit="1" customWidth="1"/>
    <col min="15" max="15" width="14.7109375" style="3" bestFit="1" customWidth="1"/>
    <col min="16" max="16" width="11.28515625" style="3" bestFit="1" customWidth="1"/>
    <col min="17" max="17" width="16.7109375" style="3" bestFit="1" customWidth="1"/>
    <col min="18" max="16384" width="9.140625" style="3"/>
  </cols>
  <sheetData>
    <row r="1" spans="1:17" ht="100.5" customHeight="1" x14ac:dyDescent="0.25">
      <c r="B1" s="120" t="s">
        <v>208</v>
      </c>
      <c r="C1" s="12"/>
      <c r="D1" s="4" t="s">
        <v>209</v>
      </c>
      <c r="E1" s="4"/>
      <c r="F1" s="4"/>
    </row>
    <row r="2" spans="1:17" x14ac:dyDescent="0.25">
      <c r="B2" s="121"/>
      <c r="C2" s="12"/>
      <c r="D2" s="6"/>
      <c r="E2" s="6"/>
      <c r="F2" s="122"/>
    </row>
    <row r="3" spans="1:17" ht="33" customHeight="1" x14ac:dyDescent="0.25">
      <c r="B3" s="9" t="s">
        <v>210</v>
      </c>
      <c r="C3" s="9"/>
      <c r="D3" s="9"/>
      <c r="E3" s="9"/>
      <c r="F3" s="9"/>
    </row>
    <row r="4" spans="1:17" x14ac:dyDescent="0.25">
      <c r="B4" s="123"/>
      <c r="C4" s="123"/>
      <c r="D4" s="123"/>
      <c r="E4" s="123"/>
      <c r="F4" s="124"/>
    </row>
    <row r="5" spans="1:17" ht="24.75" customHeight="1" x14ac:dyDescent="0.25">
      <c r="B5" s="125" t="s">
        <v>211</v>
      </c>
      <c r="C5" s="125"/>
      <c r="D5" s="125"/>
      <c r="E5" s="125"/>
      <c r="F5" s="125"/>
    </row>
    <row r="6" spans="1:17" x14ac:dyDescent="0.25">
      <c r="B6" s="126" t="s">
        <v>4</v>
      </c>
      <c r="C6" s="126"/>
      <c r="D6" s="126"/>
      <c r="E6" s="126"/>
      <c r="F6" s="126"/>
    </row>
    <row r="7" spans="1:17" x14ac:dyDescent="0.25">
      <c r="B7" s="127" t="s">
        <v>212</v>
      </c>
      <c r="C7" s="126"/>
      <c r="D7" s="126"/>
    </row>
    <row r="8" spans="1:17" x14ac:dyDescent="0.25">
      <c r="B8" s="128"/>
      <c r="C8" s="12"/>
      <c r="D8" s="12"/>
      <c r="E8" s="129"/>
      <c r="F8" s="130" t="s">
        <v>5</v>
      </c>
      <c r="G8"/>
      <c r="H8"/>
      <c r="I8"/>
      <c r="J8"/>
      <c r="K8"/>
      <c r="L8"/>
      <c r="M8"/>
      <c r="N8"/>
    </row>
    <row r="9" spans="1:17" ht="26.25" customHeight="1" x14ac:dyDescent="0.25">
      <c r="B9" s="131" t="s">
        <v>213</v>
      </c>
      <c r="C9" s="131"/>
      <c r="D9" s="131"/>
      <c r="E9" s="132" t="s">
        <v>214</v>
      </c>
      <c r="F9" s="133"/>
      <c r="G9"/>
      <c r="H9"/>
      <c r="I9"/>
      <c r="J9"/>
      <c r="K9"/>
      <c r="L9"/>
      <c r="M9"/>
      <c r="N9"/>
      <c r="O9"/>
      <c r="P9"/>
      <c r="Q9"/>
    </row>
    <row r="10" spans="1:17" x14ac:dyDescent="0.25">
      <c r="A10" s="1" t="s">
        <v>11</v>
      </c>
      <c r="B10" s="134" t="s">
        <v>215</v>
      </c>
      <c r="C10" s="135"/>
      <c r="D10" s="136"/>
      <c r="E10" s="137">
        <f>SUM(E11:F14)</f>
        <v>590091.67000000004</v>
      </c>
      <c r="F10" s="138"/>
      <c r="G10"/>
      <c r="H10" s="139"/>
      <c r="I10" s="139"/>
      <c r="J10"/>
      <c r="K10"/>
      <c r="L10"/>
      <c r="M10"/>
      <c r="N10"/>
      <c r="O10"/>
      <c r="P10"/>
      <c r="Q10"/>
    </row>
    <row r="11" spans="1:17" x14ac:dyDescent="0.25">
      <c r="A11" s="1" t="s">
        <v>13</v>
      </c>
      <c r="B11" s="140" t="s">
        <v>216</v>
      </c>
      <c r="C11" s="141"/>
      <c r="D11" s="142"/>
      <c r="E11" s="143">
        <f>[1]Forma13!C93</f>
        <v>590091.67000000004</v>
      </c>
      <c r="F11" s="144"/>
      <c r="G11" s="40"/>
      <c r="H11" s="139"/>
      <c r="I11" s="139"/>
      <c r="J11"/>
      <c r="K11"/>
      <c r="L11"/>
      <c r="M11"/>
      <c r="N11"/>
      <c r="O11"/>
      <c r="P11"/>
      <c r="Q11"/>
    </row>
    <row r="12" spans="1:17" x14ac:dyDescent="0.25">
      <c r="A12" s="1" t="s">
        <v>15</v>
      </c>
      <c r="B12" s="140" t="s">
        <v>217</v>
      </c>
      <c r="C12" s="141"/>
      <c r="D12" s="142"/>
      <c r="E12" s="143">
        <f>[2]Forma15_II!J205+[2]Forma15_II!K205</f>
        <v>0</v>
      </c>
      <c r="F12" s="144"/>
      <c r="G12" s="40"/>
      <c r="H12" s="139"/>
      <c r="I12" s="139"/>
      <c r="J12"/>
      <c r="K12"/>
      <c r="L12"/>
      <c r="M12"/>
      <c r="N12"/>
      <c r="O12"/>
      <c r="P12"/>
      <c r="Q12"/>
    </row>
    <row r="13" spans="1:17" ht="15" customHeight="1" x14ac:dyDescent="0.25">
      <c r="A13" s="1" t="s">
        <v>17</v>
      </c>
      <c r="B13" s="145" t="s">
        <v>218</v>
      </c>
      <c r="C13" s="146"/>
      <c r="D13" s="147"/>
      <c r="E13" s="143">
        <v>0</v>
      </c>
      <c r="F13" s="144"/>
      <c r="G13"/>
      <c r="H13" s="139"/>
      <c r="I13" s="139"/>
      <c r="J13"/>
      <c r="K13"/>
      <c r="L13"/>
      <c r="M13"/>
      <c r="N13"/>
      <c r="O13"/>
      <c r="P13"/>
      <c r="Q13"/>
    </row>
    <row r="14" spans="1:17" ht="27.75" customHeight="1" x14ac:dyDescent="0.25">
      <c r="A14" s="1" t="s">
        <v>19</v>
      </c>
      <c r="B14" s="145" t="s">
        <v>219</v>
      </c>
      <c r="C14" s="146"/>
      <c r="D14" s="147"/>
      <c r="E14" s="143">
        <f>[2]Forma15_I!P216+[2]Forma15_I!Q216</f>
        <v>0</v>
      </c>
      <c r="F14" s="144"/>
      <c r="G14"/>
      <c r="H14" s="139"/>
      <c r="I14" s="139"/>
      <c r="J14"/>
      <c r="K14"/>
      <c r="L14"/>
      <c r="M14"/>
      <c r="N14"/>
      <c r="O14"/>
      <c r="P14"/>
      <c r="Q14"/>
    </row>
    <row r="15" spans="1:17" x14ac:dyDescent="0.25">
      <c r="A15" s="1" t="s">
        <v>21</v>
      </c>
      <c r="B15" s="148" t="s">
        <v>220</v>
      </c>
      <c r="C15" s="141"/>
      <c r="D15" s="142"/>
      <c r="E15" s="149">
        <f>Forma1S!H75-Forma1S!H49-(Forma1S!I75-Forma1S!I49)</f>
        <v>-385316.06000000006</v>
      </c>
      <c r="F15" s="150"/>
      <c r="G15"/>
      <c r="H15" s="139"/>
      <c r="I15" s="139"/>
      <c r="J15"/>
      <c r="K15"/>
      <c r="L15"/>
      <c r="M15"/>
      <c r="N15"/>
      <c r="O15"/>
      <c r="P15"/>
      <c r="Q15"/>
    </row>
    <row r="16" spans="1:17" x14ac:dyDescent="0.25">
      <c r="A16" s="1" t="s">
        <v>23</v>
      </c>
      <c r="B16" s="151" t="s">
        <v>221</v>
      </c>
      <c r="C16" s="152"/>
      <c r="D16" s="153"/>
      <c r="E16" s="154">
        <v>467004.44</v>
      </c>
      <c r="F16" s="155"/>
      <c r="G16"/>
      <c r="H16" s="139"/>
      <c r="I16" s="139"/>
      <c r="J16"/>
      <c r="K16"/>
      <c r="L16"/>
      <c r="M16"/>
      <c r="N16"/>
      <c r="O16"/>
      <c r="P16"/>
      <c r="Q16"/>
    </row>
    <row r="17" spans="1:17" ht="15.75" customHeight="1" x14ac:dyDescent="0.25">
      <c r="A17" s="1" t="s">
        <v>25</v>
      </c>
      <c r="B17" s="151" t="s">
        <v>222</v>
      </c>
      <c r="C17" s="152"/>
      <c r="D17" s="153"/>
      <c r="E17" s="156">
        <v>0</v>
      </c>
      <c r="F17" s="156"/>
      <c r="G17"/>
      <c r="H17" s="139"/>
      <c r="I17" s="139"/>
      <c r="J17"/>
      <c r="K17"/>
      <c r="L17"/>
      <c r="M17"/>
      <c r="N17"/>
      <c r="O17"/>
      <c r="P17"/>
      <c r="Q17"/>
    </row>
    <row r="18" spans="1:17" x14ac:dyDescent="0.25">
      <c r="A18" s="1" t="s">
        <v>27</v>
      </c>
      <c r="B18" s="157" t="s">
        <v>223</v>
      </c>
      <c r="C18" s="158"/>
      <c r="D18" s="159"/>
      <c r="E18" s="160">
        <v>226884.85</v>
      </c>
      <c r="F18" s="161"/>
      <c r="G18" s="162"/>
      <c r="H18" s="139"/>
      <c r="I18" s="139"/>
      <c r="J18"/>
      <c r="K18"/>
      <c r="L18"/>
      <c r="M18"/>
      <c r="N18"/>
      <c r="O18"/>
      <c r="P18"/>
      <c r="Q18"/>
    </row>
    <row r="19" spans="1:17" x14ac:dyDescent="0.25">
      <c r="A19" s="1" t="s">
        <v>37</v>
      </c>
      <c r="B19" s="163" t="s">
        <v>224</v>
      </c>
      <c r="C19" s="164"/>
      <c r="D19" s="165"/>
      <c r="E19" s="166">
        <f>SUM(E11:F18)</f>
        <v>898664.9</v>
      </c>
      <c r="F19" s="167"/>
      <c r="G19"/>
      <c r="H19" s="139"/>
      <c r="I19" s="139"/>
      <c r="J19"/>
      <c r="K19"/>
      <c r="L19"/>
      <c r="M19"/>
      <c r="N19"/>
      <c r="O19"/>
      <c r="P19"/>
      <c r="Q19"/>
    </row>
    <row r="20" spans="1:17" ht="25.5" customHeight="1" x14ac:dyDescent="0.25">
      <c r="B20" s="168" t="s">
        <v>225</v>
      </c>
      <c r="C20" s="168"/>
      <c r="D20" s="168"/>
      <c r="E20" s="169"/>
      <c r="F20" s="169"/>
      <c r="G20"/>
      <c r="H20" s="139"/>
      <c r="I20" s="139"/>
      <c r="J20"/>
      <c r="K20"/>
      <c r="L20"/>
      <c r="M20"/>
      <c r="N20"/>
      <c r="O20"/>
      <c r="P20"/>
      <c r="Q20"/>
    </row>
    <row r="21" spans="1:17" ht="15" customHeight="1" x14ac:dyDescent="0.25">
      <c r="A21" s="1" t="s">
        <v>40</v>
      </c>
      <c r="B21" s="170" t="s">
        <v>226</v>
      </c>
      <c r="C21" s="171"/>
      <c r="D21" s="172"/>
      <c r="E21" s="173">
        <f>E22+E23+E24+E25+E26+E27</f>
        <v>104313.36</v>
      </c>
      <c r="F21" s="174"/>
      <c r="G21"/>
      <c r="H21" s="27"/>
      <c r="I21" s="27"/>
      <c r="N21"/>
      <c r="O21"/>
      <c r="P21"/>
      <c r="Q21"/>
    </row>
    <row r="22" spans="1:17" ht="18.75" customHeight="1" x14ac:dyDescent="0.25">
      <c r="A22" s="1" t="s">
        <v>42</v>
      </c>
      <c r="B22" s="145" t="s">
        <v>227</v>
      </c>
      <c r="C22" s="175"/>
      <c r="D22" s="176"/>
      <c r="E22" s="177">
        <v>0</v>
      </c>
      <c r="F22" s="144"/>
      <c r="G22" s="40"/>
      <c r="H22" s="27"/>
      <c r="I22" s="27"/>
      <c r="N22"/>
      <c r="O22"/>
      <c r="P22"/>
      <c r="Q22"/>
    </row>
    <row r="23" spans="1:17" x14ac:dyDescent="0.25">
      <c r="A23" s="1" t="s">
        <v>44</v>
      </c>
      <c r="B23" s="140" t="s">
        <v>228</v>
      </c>
      <c r="C23" s="141"/>
      <c r="D23" s="142"/>
      <c r="E23" s="177">
        <v>21102.11</v>
      </c>
      <c r="F23" s="144"/>
      <c r="G23" s="40"/>
      <c r="H23" s="27"/>
      <c r="I23" s="27"/>
      <c r="N23"/>
      <c r="O23"/>
      <c r="P23"/>
      <c r="Q23"/>
    </row>
    <row r="24" spans="1:17" x14ac:dyDescent="0.25">
      <c r="A24" s="1" t="s">
        <v>46</v>
      </c>
      <c r="B24" s="140" t="s">
        <v>229</v>
      </c>
      <c r="C24" s="141"/>
      <c r="D24" s="142"/>
      <c r="E24" s="177"/>
      <c r="F24" s="144"/>
      <c r="G24"/>
      <c r="H24" s="27"/>
      <c r="I24" s="27"/>
      <c r="N24"/>
      <c r="O24"/>
      <c r="P24"/>
      <c r="Q24"/>
    </row>
    <row r="25" spans="1:17" ht="17.25" customHeight="1" x14ac:dyDescent="0.25">
      <c r="A25" s="1" t="s">
        <v>48</v>
      </c>
      <c r="B25" s="178" t="s">
        <v>230</v>
      </c>
      <c r="C25" s="179"/>
      <c r="D25" s="180"/>
      <c r="E25" s="177">
        <f>[1]Forma16!G24</f>
        <v>68054.87</v>
      </c>
      <c r="F25" s="144"/>
      <c r="G25"/>
      <c r="H25" s="27"/>
      <c r="I25" s="27"/>
      <c r="N25"/>
      <c r="O25"/>
      <c r="P25"/>
      <c r="Q25"/>
    </row>
    <row r="26" spans="1:17" ht="15.75" customHeight="1" x14ac:dyDescent="0.25">
      <c r="A26" s="1" t="s">
        <v>50</v>
      </c>
      <c r="B26" s="178" t="s">
        <v>231</v>
      </c>
      <c r="C26" s="179"/>
      <c r="D26" s="180"/>
      <c r="E26" s="177">
        <v>0</v>
      </c>
      <c r="F26" s="144"/>
      <c r="G26"/>
      <c r="H26" s="27"/>
      <c r="I26" s="27"/>
      <c r="N26"/>
      <c r="O26"/>
      <c r="P26"/>
      <c r="Q26"/>
    </row>
    <row r="27" spans="1:17" ht="15.75" customHeight="1" x14ac:dyDescent="0.25">
      <c r="A27" s="1" t="s">
        <v>52</v>
      </c>
      <c r="B27" s="140" t="s">
        <v>232</v>
      </c>
      <c r="C27" s="181"/>
      <c r="D27" s="182"/>
      <c r="E27" s="177">
        <v>15156.38</v>
      </c>
      <c r="F27" s="144"/>
      <c r="G27"/>
      <c r="H27" s="27"/>
      <c r="I27" s="27"/>
      <c r="N27"/>
      <c r="O27"/>
      <c r="P27"/>
      <c r="Q27"/>
    </row>
    <row r="28" spans="1:17" x14ac:dyDescent="0.25">
      <c r="A28" s="1" t="s">
        <v>54</v>
      </c>
      <c r="B28" s="148" t="s">
        <v>233</v>
      </c>
      <c r="C28" s="141"/>
      <c r="D28" s="142"/>
      <c r="E28" s="183">
        <f>[1]Forma19!H47</f>
        <v>1291286.5699999998</v>
      </c>
      <c r="F28" s="184"/>
      <c r="G28" s="185"/>
      <c r="H28" s="186"/>
      <c r="I28" s="27"/>
      <c r="N28"/>
      <c r="O28"/>
      <c r="P28"/>
      <c r="Q28"/>
    </row>
    <row r="29" spans="1:17" x14ac:dyDescent="0.25">
      <c r="A29" s="1" t="s">
        <v>56</v>
      </c>
      <c r="B29" s="157" t="s">
        <v>234</v>
      </c>
      <c r="C29" s="158"/>
      <c r="D29" s="159"/>
      <c r="E29" s="187">
        <v>2037.3</v>
      </c>
      <c r="F29" s="161"/>
      <c r="G29"/>
      <c r="H29" s="27"/>
      <c r="I29" s="27"/>
      <c r="N29"/>
      <c r="O29"/>
      <c r="P29"/>
      <c r="Q29"/>
    </row>
    <row r="30" spans="1:17" x14ac:dyDescent="0.25">
      <c r="A30" s="1" t="s">
        <v>99</v>
      </c>
      <c r="B30" s="163" t="s">
        <v>235</v>
      </c>
      <c r="C30" s="164"/>
      <c r="D30" s="165"/>
      <c r="E30" s="188">
        <f>E21+E28+E29</f>
        <v>1397637.23</v>
      </c>
      <c r="F30" s="189"/>
      <c r="G30"/>
      <c r="H30" s="27"/>
      <c r="I30" s="27"/>
      <c r="N30"/>
      <c r="O30"/>
      <c r="P30"/>
      <c r="Q30"/>
    </row>
    <row r="31" spans="1:17" x14ac:dyDescent="0.25">
      <c r="A31" s="1" t="s">
        <v>101</v>
      </c>
      <c r="B31" s="134" t="s">
        <v>236</v>
      </c>
      <c r="C31" s="135"/>
      <c r="D31" s="136"/>
      <c r="E31" s="190">
        <f>ROUND(E19-E30,2)</f>
        <v>-498972.33</v>
      </c>
      <c r="F31" s="191"/>
      <c r="G31"/>
      <c r="H31" s="27"/>
      <c r="I31" s="27"/>
      <c r="N31"/>
      <c r="O31"/>
      <c r="P31"/>
      <c r="Q31"/>
    </row>
    <row r="32" spans="1:17" x14ac:dyDescent="0.25">
      <c r="A32" s="1" t="s">
        <v>237</v>
      </c>
      <c r="B32" s="148" t="s">
        <v>238</v>
      </c>
      <c r="C32" s="141"/>
      <c r="D32" s="142"/>
      <c r="E32" s="192"/>
      <c r="F32" s="193"/>
      <c r="G32"/>
      <c r="H32" s="27"/>
      <c r="I32" s="27"/>
      <c r="N32"/>
      <c r="O32"/>
      <c r="P32"/>
      <c r="Q32"/>
    </row>
    <row r="33" spans="1:17" x14ac:dyDescent="0.25">
      <c r="A33" s="1" t="s">
        <v>239</v>
      </c>
      <c r="B33" s="148" t="s">
        <v>240</v>
      </c>
      <c r="C33" s="141"/>
      <c r="D33" s="142"/>
      <c r="E33" s="194">
        <f>E31</f>
        <v>-498972.33</v>
      </c>
      <c r="F33" s="195"/>
      <c r="G33"/>
      <c r="H33" s="27"/>
      <c r="I33" s="27"/>
      <c r="N33"/>
      <c r="O33"/>
      <c r="P33"/>
      <c r="Q33"/>
    </row>
    <row r="34" spans="1:17" x14ac:dyDescent="0.25">
      <c r="A34" s="1" t="s">
        <v>241</v>
      </c>
      <c r="B34" s="148" t="s">
        <v>242</v>
      </c>
      <c r="C34" s="141"/>
      <c r="D34" s="142"/>
      <c r="E34" s="194">
        <v>0</v>
      </c>
      <c r="F34" s="195"/>
      <c r="G34"/>
      <c r="H34" s="27"/>
      <c r="I34" s="27"/>
      <c r="N34"/>
      <c r="O34"/>
      <c r="P34"/>
      <c r="Q34"/>
    </row>
    <row r="35" spans="1:17" x14ac:dyDescent="0.25">
      <c r="A35" s="1" t="s">
        <v>243</v>
      </c>
      <c r="B35" s="157" t="s">
        <v>244</v>
      </c>
      <c r="C35" s="158"/>
      <c r="D35" s="159"/>
      <c r="E35" s="196">
        <f>+E33-E34</f>
        <v>-498972.33</v>
      </c>
      <c r="F35" s="197"/>
      <c r="H35" s="27"/>
      <c r="I35" s="27"/>
      <c r="N35"/>
      <c r="O35"/>
      <c r="P35"/>
      <c r="Q35"/>
    </row>
    <row r="36" spans="1:17" x14ac:dyDescent="0.25">
      <c r="B36" s="103"/>
      <c r="C36" s="103"/>
      <c r="D36"/>
      <c r="E36" s="198"/>
      <c r="F36" s="198"/>
      <c r="G36"/>
      <c r="N36"/>
      <c r="O36"/>
      <c r="P36"/>
      <c r="Q36"/>
    </row>
    <row r="37" spans="1:17" x14ac:dyDescent="0.25">
      <c r="B37" s="103"/>
      <c r="C37" s="103"/>
      <c r="D37"/>
      <c r="E37" s="198"/>
      <c r="F37" s="198"/>
      <c r="G37"/>
      <c r="N37"/>
      <c r="O37"/>
      <c r="P37"/>
      <c r="Q37"/>
    </row>
    <row r="38" spans="1:17" x14ac:dyDescent="0.25">
      <c r="D38"/>
      <c r="E38"/>
      <c r="F38"/>
      <c r="G38"/>
    </row>
    <row r="46" spans="1:17" x14ac:dyDescent="0.25">
      <c r="E46" s="199"/>
    </row>
    <row r="47" spans="1:17" x14ac:dyDescent="0.25">
      <c r="E47" s="199"/>
    </row>
  </sheetData>
  <mergeCells count="43">
    <mergeCell ref="E32:F32"/>
    <mergeCell ref="E33:F33"/>
    <mergeCell ref="E34:F34"/>
    <mergeCell ref="E35:F35"/>
    <mergeCell ref="E27:F27"/>
    <mergeCell ref="E28:F28"/>
    <mergeCell ref="E29:F29"/>
    <mergeCell ref="B30:D30"/>
    <mergeCell ref="E30:F30"/>
    <mergeCell ref="E31:F31"/>
    <mergeCell ref="E23:F23"/>
    <mergeCell ref="E24:F24"/>
    <mergeCell ref="B25:D25"/>
    <mergeCell ref="E25:F25"/>
    <mergeCell ref="B26:D26"/>
    <mergeCell ref="E26:F26"/>
    <mergeCell ref="B19:D19"/>
    <mergeCell ref="E19:F19"/>
    <mergeCell ref="B20:D20"/>
    <mergeCell ref="E20:F20"/>
    <mergeCell ref="E21:F21"/>
    <mergeCell ref="B22:D22"/>
    <mergeCell ref="E22:F22"/>
    <mergeCell ref="E15:F15"/>
    <mergeCell ref="B16:D16"/>
    <mergeCell ref="E16:F16"/>
    <mergeCell ref="B17:D17"/>
    <mergeCell ref="E17:F17"/>
    <mergeCell ref="E18:F18"/>
    <mergeCell ref="E10:F10"/>
    <mergeCell ref="E11:F11"/>
    <mergeCell ref="E12:F12"/>
    <mergeCell ref="B13:D13"/>
    <mergeCell ref="E13:F13"/>
    <mergeCell ref="B14:D14"/>
    <mergeCell ref="E14:F14"/>
    <mergeCell ref="D1:F1"/>
    <mergeCell ref="B3:F3"/>
    <mergeCell ref="B5:F5"/>
    <mergeCell ref="B6:F6"/>
    <mergeCell ref="B7:D7"/>
    <mergeCell ref="B9:D9"/>
    <mergeCell ref="E9:F9"/>
  </mergeCells>
  <pageMargins left="0" right="0" top="0.15748031496062992" bottom="0" header="0" footer="0"/>
  <pageSetup paperSize="9" fitToHeight="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Forma1S</vt:lpstr>
      <vt:lpstr>Forma2S_I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Pika N. Abbaszade</dc:creator>
  <cp:lastModifiedBy>Pika N. Abbaszade</cp:lastModifiedBy>
  <dcterms:created xsi:type="dcterms:W3CDTF">2019-10-22T11:29:00Z</dcterms:created>
  <dcterms:modified xsi:type="dcterms:W3CDTF">2019-10-22T11:29:21Z</dcterms:modified>
</cp:coreProperties>
</file>